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30" yWindow="150" windowWidth="17865" windowHeight="699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 name="Sheet1" sheetId="33" r:id="rId11"/>
  </sheets>
  <definedNames>
    <definedName name="_xlnm.Print_Area" localSheetId="4">'Baseline scenario'!$A$1:$BD$43</definedName>
    <definedName name="_xlnm.Print_Area" localSheetId="6">'Option 1'!$A$1:$BD$100</definedName>
    <definedName name="_xlnm.Print_Area" localSheetId="8">'Option 1 (i)'!$A$1:$BD$100</definedName>
    <definedName name="_xlnm.Print_Area" localSheetId="2">'Option summary'!$B$1:$K$40</definedName>
  </definedNames>
  <calcPr calcId="145621"/>
</workbook>
</file>

<file path=xl/calcChain.xml><?xml version="1.0" encoding="utf-8"?>
<calcChain xmlns="http://schemas.openxmlformats.org/spreadsheetml/2006/main">
  <c r="I20" i="35" l="1"/>
  <c r="I25" i="35" s="1"/>
  <c r="J20" i="35"/>
  <c r="J25" i="35" s="1"/>
  <c r="K20" i="35"/>
  <c r="L20" i="35"/>
  <c r="L25" i="35" s="1"/>
  <c r="M20" i="35"/>
  <c r="N20" i="35"/>
  <c r="O20" i="35"/>
  <c r="P20" i="35"/>
  <c r="Q20" i="35"/>
  <c r="R20" i="35"/>
  <c r="S20" i="35"/>
  <c r="T20" i="35"/>
  <c r="U20" i="35"/>
  <c r="V20" i="35"/>
  <c r="V25" i="35" s="1"/>
  <c r="W20" i="35"/>
  <c r="X20" i="35"/>
  <c r="X25" i="35" s="1"/>
  <c r="Y20" i="35"/>
  <c r="Z20" i="35"/>
  <c r="Z25" i="35" s="1"/>
  <c r="AA20" i="35"/>
  <c r="AB20" i="35"/>
  <c r="AB25" i="35" s="1"/>
  <c r="AC20" i="35"/>
  <c r="AD20" i="35"/>
  <c r="AE20" i="35"/>
  <c r="AF20" i="35"/>
  <c r="AG20" i="35"/>
  <c r="AH20" i="35"/>
  <c r="AI20" i="35"/>
  <c r="AJ20" i="35"/>
  <c r="AK20" i="35"/>
  <c r="AL20" i="35"/>
  <c r="AL25" i="35" s="1"/>
  <c r="AM20" i="35"/>
  <c r="AN20" i="35"/>
  <c r="AN25" i="35" s="1"/>
  <c r="AO20" i="35"/>
  <c r="AP20" i="35"/>
  <c r="AP25" i="35" s="1"/>
  <c r="AQ20" i="35"/>
  <c r="AR20" i="35"/>
  <c r="AR25" i="35" s="1"/>
  <c r="AS20" i="35"/>
  <c r="AT20" i="35"/>
  <c r="AU20" i="35"/>
  <c r="AV20" i="35"/>
  <c r="AW20" i="35"/>
  <c r="H20" i="35"/>
  <c r="H25" i="35" s="1"/>
  <c r="G19" i="35"/>
  <c r="BD87" i="35"/>
  <c r="BC87" i="35"/>
  <c r="BB87" i="35"/>
  <c r="BB66" i="35" s="1"/>
  <c r="BB76" i="35" s="1"/>
  <c r="BA87" i="35"/>
  <c r="BA66" i="35" s="1"/>
  <c r="BA76" i="35" s="1"/>
  <c r="AZ87" i="35"/>
  <c r="AY87" i="35"/>
  <c r="AX87" i="35"/>
  <c r="AX66" i="35" s="1"/>
  <c r="AW87" i="35"/>
  <c r="AW66" i="35" s="1"/>
  <c r="AV87" i="35"/>
  <c r="AU87" i="35"/>
  <c r="AT87" i="35"/>
  <c r="AT66" i="35" s="1"/>
  <c r="AS87" i="35"/>
  <c r="AS66" i="35" s="1"/>
  <c r="AR87" i="35"/>
  <c r="AQ87" i="35"/>
  <c r="AP87" i="35"/>
  <c r="AP66" i="35" s="1"/>
  <c r="AO87" i="35"/>
  <c r="AO66" i="35" s="1"/>
  <c r="AN87" i="35"/>
  <c r="AM87" i="35"/>
  <c r="AL87" i="35"/>
  <c r="AL66" i="35" s="1"/>
  <c r="AK87" i="35"/>
  <c r="AK66" i="35" s="1"/>
  <c r="AJ87" i="35"/>
  <c r="AI87" i="35"/>
  <c r="AH87" i="35"/>
  <c r="AH66" i="35" s="1"/>
  <c r="AG87" i="35"/>
  <c r="AG66" i="35" s="1"/>
  <c r="AF87" i="35"/>
  <c r="AE87" i="35"/>
  <c r="AD87" i="35"/>
  <c r="AD66" i="35" s="1"/>
  <c r="AC87" i="35"/>
  <c r="AC66" i="35" s="1"/>
  <c r="AB87" i="35"/>
  <c r="AA87" i="35"/>
  <c r="Z87" i="35"/>
  <c r="Z66" i="35" s="1"/>
  <c r="Y87" i="35"/>
  <c r="Y66" i="35" s="1"/>
  <c r="X87" i="35"/>
  <c r="W87" i="35"/>
  <c r="V87" i="35"/>
  <c r="V66" i="35" s="1"/>
  <c r="U87" i="35"/>
  <c r="U66" i="35" s="1"/>
  <c r="U76" i="35" s="1"/>
  <c r="T87" i="35"/>
  <c r="S87" i="35"/>
  <c r="R87" i="35"/>
  <c r="R66" i="35" s="1"/>
  <c r="Q87" i="35"/>
  <c r="Q66" i="35" s="1"/>
  <c r="P87" i="35"/>
  <c r="O87" i="35"/>
  <c r="N87" i="35"/>
  <c r="N66" i="35" s="1"/>
  <c r="M87" i="35"/>
  <c r="M66" i="35" s="1"/>
  <c r="L87" i="35"/>
  <c r="K87" i="35"/>
  <c r="J87" i="35"/>
  <c r="J66" i="35" s="1"/>
  <c r="I87" i="35"/>
  <c r="I66" i="35" s="1"/>
  <c r="H87" i="35"/>
  <c r="G87" i="35"/>
  <c r="F87" i="35"/>
  <c r="F66" i="35" s="1"/>
  <c r="E87" i="35"/>
  <c r="E6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V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AZ66" i="35"/>
  <c r="AY66" i="35"/>
  <c r="AV66" i="35"/>
  <c r="AU66" i="35"/>
  <c r="AR66" i="35"/>
  <c r="AQ66" i="35"/>
  <c r="AN66" i="35"/>
  <c r="AM66" i="35"/>
  <c r="AJ66" i="35"/>
  <c r="AI66" i="35"/>
  <c r="AF66" i="35"/>
  <c r="AE66" i="35"/>
  <c r="AB66" i="35"/>
  <c r="AA66" i="35"/>
  <c r="X66" i="35"/>
  <c r="W66" i="35"/>
  <c r="T66" i="35"/>
  <c r="S66" i="35"/>
  <c r="P66" i="35"/>
  <c r="O66" i="35"/>
  <c r="L66" i="35"/>
  <c r="K66" i="35"/>
  <c r="H66" i="35"/>
  <c r="G66" i="35"/>
  <c r="BD65" i="35"/>
  <c r="BD76" i="35" s="1"/>
  <c r="BC65" i="35"/>
  <c r="BC76" i="35" s="1"/>
  <c r="BB65" i="35"/>
  <c r="BA65" i="35"/>
  <c r="AZ65" i="35"/>
  <c r="AZ76" i="35" s="1"/>
  <c r="AY65" i="35"/>
  <c r="AY76" i="35" s="1"/>
  <c r="AX65" i="35"/>
  <c r="AW65" i="35"/>
  <c r="AV65" i="35"/>
  <c r="AV76" i="35" s="1"/>
  <c r="AU65" i="35"/>
  <c r="AU76" i="35" s="1"/>
  <c r="AT65" i="35"/>
  <c r="AS65" i="35"/>
  <c r="AR65" i="35"/>
  <c r="AR76" i="35" s="1"/>
  <c r="AQ65" i="35"/>
  <c r="AQ76" i="35" s="1"/>
  <c r="AP65" i="35"/>
  <c r="AO65" i="35"/>
  <c r="AN65" i="35"/>
  <c r="AN76" i="35" s="1"/>
  <c r="AM65" i="35"/>
  <c r="AM76" i="35" s="1"/>
  <c r="AL65" i="35"/>
  <c r="AK65" i="35"/>
  <c r="AJ65" i="35"/>
  <c r="AJ76" i="35" s="1"/>
  <c r="AI65" i="35"/>
  <c r="AI76" i="35" s="1"/>
  <c r="AH65" i="35"/>
  <c r="AG65" i="35"/>
  <c r="AF65" i="35"/>
  <c r="AF76" i="35" s="1"/>
  <c r="AE65" i="35"/>
  <c r="AE76" i="35" s="1"/>
  <c r="AD65" i="35"/>
  <c r="AC65" i="35"/>
  <c r="AB65" i="35"/>
  <c r="AB76" i="35" s="1"/>
  <c r="AA65" i="35"/>
  <c r="AA76" i="35" s="1"/>
  <c r="Z65" i="35"/>
  <c r="Y65" i="35"/>
  <c r="X65" i="35"/>
  <c r="X76" i="35" s="1"/>
  <c r="W65" i="35"/>
  <c r="W76" i="35" s="1"/>
  <c r="V65" i="35"/>
  <c r="U65" i="35"/>
  <c r="T65" i="35"/>
  <c r="T76" i="35" s="1"/>
  <c r="S65" i="35"/>
  <c r="S76" i="35" s="1"/>
  <c r="R65" i="35"/>
  <c r="Q65" i="35"/>
  <c r="P65" i="35"/>
  <c r="P76" i="35" s="1"/>
  <c r="O65" i="35"/>
  <c r="O76" i="35" s="1"/>
  <c r="N65" i="35"/>
  <c r="M65" i="35"/>
  <c r="L65" i="35"/>
  <c r="L76" i="35" s="1"/>
  <c r="K65" i="35"/>
  <c r="K76" i="35" s="1"/>
  <c r="J65" i="35"/>
  <c r="I65" i="35"/>
  <c r="H65" i="35"/>
  <c r="H76" i="35" s="1"/>
  <c r="G65" i="35"/>
  <c r="G76" i="35" s="1"/>
  <c r="F65" i="35"/>
  <c r="E65" i="35"/>
  <c r="E60" i="35"/>
  <c r="BD25" i="35"/>
  <c r="BD26" i="35" s="1"/>
  <c r="BC25" i="35"/>
  <c r="BC26" i="35" s="1"/>
  <c r="BB25" i="35"/>
  <c r="BB26" i="35" s="1"/>
  <c r="BA25" i="35"/>
  <c r="BA26" i="35" s="1"/>
  <c r="AZ25" i="35"/>
  <c r="AZ26" i="35" s="1"/>
  <c r="AY25" i="35"/>
  <c r="AY26" i="35" s="1"/>
  <c r="AX25" i="35"/>
  <c r="AX26" i="35" s="1"/>
  <c r="AS25" i="35"/>
  <c r="AS26" i="35" s="1"/>
  <c r="AK25" i="35"/>
  <c r="AK26" i="35" s="1"/>
  <c r="AC25" i="35"/>
  <c r="AC26" i="35" s="1"/>
  <c r="U25" i="35"/>
  <c r="U26" i="35" s="1"/>
  <c r="M25" i="35"/>
  <c r="M26" i="35" s="1"/>
  <c r="F25" i="35"/>
  <c r="E25" i="35"/>
  <c r="AK21" i="35"/>
  <c r="AW25" i="35"/>
  <c r="AW26" i="35" s="1"/>
  <c r="AV25" i="35"/>
  <c r="AU25" i="35"/>
  <c r="AU26" i="35" s="1"/>
  <c r="AT25" i="35"/>
  <c r="AQ25" i="35"/>
  <c r="AQ26" i="35" s="1"/>
  <c r="AO25" i="35"/>
  <c r="AO26" i="35" s="1"/>
  <c r="AM25" i="35"/>
  <c r="AM26" i="35" s="1"/>
  <c r="AJ25" i="35"/>
  <c r="AI25" i="35"/>
  <c r="AI26" i="35" s="1"/>
  <c r="AH25" i="35"/>
  <c r="AG25" i="35"/>
  <c r="AG26" i="35" s="1"/>
  <c r="AF25" i="35"/>
  <c r="AE25" i="35"/>
  <c r="AE26" i="35" s="1"/>
  <c r="AD25" i="35"/>
  <c r="AA25" i="35"/>
  <c r="AA26" i="35" s="1"/>
  <c r="Y25" i="35"/>
  <c r="Y26" i="35" s="1"/>
  <c r="W25" i="35"/>
  <c r="W26" i="35" s="1"/>
  <c r="T25" i="35"/>
  <c r="S25" i="35"/>
  <c r="S26" i="35" s="1"/>
  <c r="R25" i="35"/>
  <c r="Q25" i="35"/>
  <c r="Q26" i="35" s="1"/>
  <c r="P25" i="35"/>
  <c r="O25" i="35"/>
  <c r="O26" i="35" s="1"/>
  <c r="N25" i="35"/>
  <c r="K25" i="35"/>
  <c r="G25" i="35"/>
  <c r="AW18" i="35"/>
  <c r="AV18" i="35"/>
  <c r="AU18" i="35"/>
  <c r="AT18" i="35"/>
  <c r="AT26" i="35" s="1"/>
  <c r="AS18" i="35"/>
  <c r="AR18" i="35"/>
  <c r="AQ18" i="35"/>
  <c r="AP18" i="35"/>
  <c r="AO18" i="35"/>
  <c r="AN18" i="35"/>
  <c r="AM18" i="35"/>
  <c r="AL18" i="35"/>
  <c r="AK18" i="35"/>
  <c r="AJ18" i="35"/>
  <c r="AI18" i="35"/>
  <c r="AH18" i="35"/>
  <c r="AH26" i="35" s="1"/>
  <c r="AG18" i="35"/>
  <c r="AF18" i="35"/>
  <c r="AE18" i="35"/>
  <c r="AD18" i="35"/>
  <c r="AD26" i="35" s="1"/>
  <c r="AC18" i="35"/>
  <c r="AB18" i="35"/>
  <c r="AA18" i="35"/>
  <c r="Z18" i="35"/>
  <c r="Y18" i="35"/>
  <c r="X18" i="35"/>
  <c r="W18" i="35"/>
  <c r="V18" i="35"/>
  <c r="U18" i="35"/>
  <c r="T18" i="35"/>
  <c r="S18" i="35"/>
  <c r="R18" i="35"/>
  <c r="R26" i="35" s="1"/>
  <c r="Q18" i="35"/>
  <c r="P18" i="35"/>
  <c r="O18" i="35"/>
  <c r="N18" i="35"/>
  <c r="N26" i="35" s="1"/>
  <c r="M18" i="35"/>
  <c r="L18" i="35"/>
  <c r="K18" i="35"/>
  <c r="J18" i="35"/>
  <c r="I18" i="35"/>
  <c r="H18" i="35"/>
  <c r="G18" i="35"/>
  <c r="F18" i="35"/>
  <c r="F26" i="35" s="1"/>
  <c r="E18" i="35"/>
  <c r="F17" i="10"/>
  <c r="F18" i="10"/>
  <c r="AK21"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H20" i="31"/>
  <c r="G19" i="31"/>
  <c r="C30" i="29"/>
  <c r="I26" i="35" l="1"/>
  <c r="I28" i="35" s="1"/>
  <c r="K26" i="35"/>
  <c r="K28" i="35" s="1"/>
  <c r="G26" i="35"/>
  <c r="G28" i="35" s="1"/>
  <c r="E26" i="35"/>
  <c r="E28" i="35" s="1"/>
  <c r="Z26" i="35"/>
  <c r="AP26" i="35"/>
  <c r="AP28" i="35" s="1"/>
  <c r="J26" i="35"/>
  <c r="J28" i="35" s="1"/>
  <c r="V26" i="35"/>
  <c r="AL26" i="35"/>
  <c r="Q28" i="35"/>
  <c r="Y28" i="35"/>
  <c r="AG28" i="35"/>
  <c r="AO28" i="35"/>
  <c r="AW28" i="35"/>
  <c r="M28" i="35"/>
  <c r="AS28" i="35"/>
  <c r="U28" i="35"/>
  <c r="O28" i="35"/>
  <c r="S28" i="35"/>
  <c r="W28" i="35"/>
  <c r="AA28" i="35"/>
  <c r="AE28" i="35"/>
  <c r="AI28" i="35"/>
  <c r="AM28" i="35"/>
  <c r="AQ28" i="35"/>
  <c r="AQ29" i="35" s="1"/>
  <c r="AU28" i="35"/>
  <c r="AU29" i="35" s="1"/>
  <c r="AC28" i="35"/>
  <c r="AK28" i="35"/>
  <c r="N28" i="35"/>
  <c r="V28" i="35"/>
  <c r="AD28" i="35"/>
  <c r="AH28" i="35"/>
  <c r="AL28" i="35"/>
  <c r="AT28" i="35"/>
  <c r="F28" i="35"/>
  <c r="R28" i="35"/>
  <c r="Z28" i="35"/>
  <c r="C9" i="35"/>
  <c r="H26" i="35"/>
  <c r="L26" i="35"/>
  <c r="P26" i="35"/>
  <c r="T26" i="35"/>
  <c r="X26" i="35"/>
  <c r="AB26" i="35"/>
  <c r="AF26" i="35"/>
  <c r="AJ26" i="35"/>
  <c r="AN26" i="35"/>
  <c r="AR26" i="35"/>
  <c r="AV26" i="35"/>
  <c r="E76" i="35"/>
  <c r="AK76" i="35"/>
  <c r="F76" i="35"/>
  <c r="AL76" i="35"/>
  <c r="I76" i="35"/>
  <c r="M76" i="35"/>
  <c r="Q76" i="35"/>
  <c r="Y76" i="35"/>
  <c r="AC76" i="35"/>
  <c r="AG76" i="35"/>
  <c r="AO76" i="35"/>
  <c r="AS76" i="35"/>
  <c r="AW76" i="35"/>
  <c r="J76" i="35"/>
  <c r="N76" i="35"/>
  <c r="R76" i="35"/>
  <c r="Z76" i="35"/>
  <c r="AD76" i="35"/>
  <c r="AH76" i="35"/>
  <c r="AP76" i="35"/>
  <c r="AT76" i="35"/>
  <c r="AX76" i="35"/>
  <c r="AP29" i="35" l="1"/>
  <c r="AV28" i="35"/>
  <c r="AF28" i="35"/>
  <c r="AF29" i="35"/>
  <c r="P28" i="35"/>
  <c r="P29" i="35"/>
  <c r="BB43" i="35"/>
  <c r="AX43" i="35"/>
  <c r="AT43" i="35"/>
  <c r="AP43" i="35"/>
  <c r="AL43" i="35"/>
  <c r="AH43" i="35"/>
  <c r="AD43" i="35"/>
  <c r="Z43" i="35"/>
  <c r="V43" i="35"/>
  <c r="BA43" i="35"/>
  <c r="AW43" i="35"/>
  <c r="AS43" i="35"/>
  <c r="AO43" i="35"/>
  <c r="AK43" i="35"/>
  <c r="AG43" i="35"/>
  <c r="AC43" i="35"/>
  <c r="Y43" i="35"/>
  <c r="U43" i="35"/>
  <c r="AY43" i="35"/>
  <c r="AQ43" i="35"/>
  <c r="AI43" i="35"/>
  <c r="AA43" i="35"/>
  <c r="S43" i="35"/>
  <c r="BD43" i="35"/>
  <c r="AV43" i="35"/>
  <c r="AN43" i="35"/>
  <c r="AF43" i="35"/>
  <c r="X43" i="35"/>
  <c r="AU43" i="35"/>
  <c r="AE43" i="35"/>
  <c r="BC43" i="35"/>
  <c r="AM43" i="35"/>
  <c r="W43" i="35"/>
  <c r="AJ43" i="35"/>
  <c r="AB43" i="35"/>
  <c r="AZ43" i="35"/>
  <c r="T43" i="35"/>
  <c r="AR43" i="35"/>
  <c r="AV31" i="35"/>
  <c r="AR31" i="35"/>
  <c r="AN31" i="35"/>
  <c r="AJ31" i="35"/>
  <c r="AF31" i="35"/>
  <c r="AB31" i="35"/>
  <c r="X31" i="35"/>
  <c r="T31" i="35"/>
  <c r="P31" i="35"/>
  <c r="L31" i="35"/>
  <c r="H31" i="35"/>
  <c r="AW31" i="35"/>
  <c r="AQ31" i="35"/>
  <c r="AL31" i="35"/>
  <c r="AG31" i="35"/>
  <c r="AA31" i="35"/>
  <c r="V31" i="35"/>
  <c r="Q31" i="35"/>
  <c r="K31" i="35"/>
  <c r="AU31" i="35"/>
  <c r="AP31" i="35"/>
  <c r="AK31" i="35"/>
  <c r="AE31" i="35"/>
  <c r="Z31" i="35"/>
  <c r="U31" i="35"/>
  <c r="O31" i="35"/>
  <c r="J31" i="35"/>
  <c r="AY31" i="35"/>
  <c r="AT31" i="35"/>
  <c r="AO31" i="35"/>
  <c r="AI31" i="35"/>
  <c r="AD31" i="35"/>
  <c r="Y31" i="35"/>
  <c r="S31" i="35"/>
  <c r="N31" i="35"/>
  <c r="I31" i="35"/>
  <c r="AH31" i="35"/>
  <c r="M31" i="35"/>
  <c r="AX31" i="35"/>
  <c r="AC31" i="35"/>
  <c r="G31" i="35"/>
  <c r="AM31" i="35"/>
  <c r="AS31" i="35"/>
  <c r="W31" i="35"/>
  <c r="R31" i="35"/>
  <c r="BD55" i="35"/>
  <c r="AZ55" i="35"/>
  <c r="AV55" i="35"/>
  <c r="AR55" i="35"/>
  <c r="AN55" i="35"/>
  <c r="AJ55" i="35"/>
  <c r="AF55" i="35"/>
  <c r="AY55" i="35"/>
  <c r="AT55" i="35"/>
  <c r="AO55" i="35"/>
  <c r="AI55" i="35"/>
  <c r="BC55" i="35"/>
  <c r="AX55" i="35"/>
  <c r="AS55" i="35"/>
  <c r="AM55" i="35"/>
  <c r="AH55" i="35"/>
  <c r="AU55" i="35"/>
  <c r="AK55" i="35"/>
  <c r="BB55" i="35"/>
  <c r="AQ55" i="35"/>
  <c r="AG55" i="35"/>
  <c r="BA55" i="35"/>
  <c r="AE55" i="35"/>
  <c r="AP55" i="35"/>
  <c r="AW55" i="35"/>
  <c r="AL55" i="35"/>
  <c r="BB39" i="35"/>
  <c r="AX39" i="35"/>
  <c r="AT39" i="35"/>
  <c r="AP39" i="35"/>
  <c r="AL39" i="35"/>
  <c r="AH39" i="35"/>
  <c r="AD39" i="35"/>
  <c r="Z39" i="35"/>
  <c r="V39" i="35"/>
  <c r="R39" i="35"/>
  <c r="BA39" i="35"/>
  <c r="AW39" i="35"/>
  <c r="AS39" i="35"/>
  <c r="AO39" i="35"/>
  <c r="AK39" i="35"/>
  <c r="AG39" i="35"/>
  <c r="AC39" i="35"/>
  <c r="Y39" i="35"/>
  <c r="U39" i="35"/>
  <c r="Q39" i="35"/>
  <c r="BD39" i="35"/>
  <c r="AV39" i="35"/>
  <c r="AN39" i="35"/>
  <c r="AF39" i="35"/>
  <c r="X39" i="35"/>
  <c r="P39" i="35"/>
  <c r="AZ39" i="35"/>
  <c r="AR39" i="35"/>
  <c r="AJ39" i="35"/>
  <c r="AB39" i="35"/>
  <c r="T39" i="35"/>
  <c r="AY39" i="35"/>
  <c r="AI39" i="35"/>
  <c r="S39" i="35"/>
  <c r="AU39" i="35"/>
  <c r="AE39" i="35"/>
  <c r="O39" i="35"/>
  <c r="AQ39" i="35"/>
  <c r="AA39" i="35"/>
  <c r="BC39" i="35"/>
  <c r="AM39" i="35"/>
  <c r="W39" i="35"/>
  <c r="BB54" i="35"/>
  <c r="AX54" i="35"/>
  <c r="AT54" i="35"/>
  <c r="AP54" i="35"/>
  <c r="AL54" i="35"/>
  <c r="AH54" i="35"/>
  <c r="AD54" i="35"/>
  <c r="BD54" i="35"/>
  <c r="AY54" i="35"/>
  <c r="AS54" i="35"/>
  <c r="AN54" i="35"/>
  <c r="AI54" i="35"/>
  <c r="BC54" i="35"/>
  <c r="AW54" i="35"/>
  <c r="AR54" i="35"/>
  <c r="AM54" i="35"/>
  <c r="AG54" i="35"/>
  <c r="AZ54" i="35"/>
  <c r="AO54" i="35"/>
  <c r="AE54" i="35"/>
  <c r="AV54" i="35"/>
  <c r="AK54" i="35"/>
  <c r="AJ54" i="35"/>
  <c r="AU54" i="35"/>
  <c r="AQ54" i="35"/>
  <c r="AF54" i="35"/>
  <c r="BA54" i="35"/>
  <c r="BC56" i="35"/>
  <c r="AY56" i="35"/>
  <c r="AU56" i="35"/>
  <c r="AQ56" i="35"/>
  <c r="AM56" i="35"/>
  <c r="AI56" i="35"/>
  <c r="BA56" i="35"/>
  <c r="AV56" i="35"/>
  <c r="AP56" i="35"/>
  <c r="AK56" i="35"/>
  <c r="AF56" i="35"/>
  <c r="AZ56" i="35"/>
  <c r="AT56" i="35"/>
  <c r="AO56" i="35"/>
  <c r="AJ56" i="35"/>
  <c r="BB56" i="35"/>
  <c r="AR56" i="35"/>
  <c r="AG56" i="35"/>
  <c r="AX56" i="35"/>
  <c r="AN56" i="35"/>
  <c r="AW56" i="35"/>
  <c r="AL56" i="35"/>
  <c r="AH56" i="35"/>
  <c r="BD56" i="35"/>
  <c r="AS56" i="35"/>
  <c r="BC48" i="35"/>
  <c r="AY48" i="35"/>
  <c r="AU48" i="35"/>
  <c r="AQ48" i="35"/>
  <c r="AM48" i="35"/>
  <c r="AI48" i="35"/>
  <c r="AE48" i="35"/>
  <c r="AA48" i="35"/>
  <c r="BB48" i="35"/>
  <c r="AX48" i="35"/>
  <c r="AT48" i="35"/>
  <c r="AP48" i="35"/>
  <c r="AL48" i="35"/>
  <c r="AH48" i="35"/>
  <c r="AD48" i="35"/>
  <c r="Z48" i="35"/>
  <c r="AZ48" i="35"/>
  <c r="AR48" i="35"/>
  <c r="AJ48" i="35"/>
  <c r="AB48" i="35"/>
  <c r="AW48" i="35"/>
  <c r="AO48" i="35"/>
  <c r="AG48" i="35"/>
  <c r="Y48" i="35"/>
  <c r="AV48" i="35"/>
  <c r="AF48" i="35"/>
  <c r="BD48" i="35"/>
  <c r="AN48" i="35"/>
  <c r="X48" i="35"/>
  <c r="BA48" i="35"/>
  <c r="AS48" i="35"/>
  <c r="AK48" i="35"/>
  <c r="AC48" i="35"/>
  <c r="BA40" i="35"/>
  <c r="AW40" i="35"/>
  <c r="AS40" i="35"/>
  <c r="AO40" i="35"/>
  <c r="AK40" i="35"/>
  <c r="AG40" i="35"/>
  <c r="AC40" i="35"/>
  <c r="Y40" i="35"/>
  <c r="U40" i="35"/>
  <c r="Q40" i="35"/>
  <c r="BD40" i="35"/>
  <c r="AZ40" i="35"/>
  <c r="AV40" i="35"/>
  <c r="AR40" i="35"/>
  <c r="AN40" i="35"/>
  <c r="AJ40" i="35"/>
  <c r="AF40" i="35"/>
  <c r="AB40" i="35"/>
  <c r="X40" i="35"/>
  <c r="T40" i="35"/>
  <c r="P40" i="35"/>
  <c r="BC40" i="35"/>
  <c r="AU40" i="35"/>
  <c r="AM40" i="35"/>
  <c r="AE40" i="35"/>
  <c r="W40" i="35"/>
  <c r="AY40" i="35"/>
  <c r="AQ40" i="35"/>
  <c r="AI40" i="35"/>
  <c r="AA40" i="35"/>
  <c r="S40" i="35"/>
  <c r="AP40" i="35"/>
  <c r="Z40" i="35"/>
  <c r="BB40" i="35"/>
  <c r="AL40" i="35"/>
  <c r="V40" i="35"/>
  <c r="AX40" i="35"/>
  <c r="AH40" i="35"/>
  <c r="R40" i="35"/>
  <c r="AT40" i="35"/>
  <c r="AD40" i="35"/>
  <c r="BB46" i="35"/>
  <c r="AX46" i="35"/>
  <c r="AT46" i="35"/>
  <c r="AP46" i="35"/>
  <c r="AL46" i="35"/>
  <c r="AH46" i="35"/>
  <c r="AD46" i="35"/>
  <c r="Z46" i="35"/>
  <c r="V46" i="35"/>
  <c r="BA46" i="35"/>
  <c r="AW46" i="35"/>
  <c r="AS46" i="35"/>
  <c r="AO46" i="35"/>
  <c r="AK46" i="35"/>
  <c r="AG46" i="35"/>
  <c r="AC46" i="35"/>
  <c r="Y46" i="35"/>
  <c r="BC46" i="35"/>
  <c r="AU46" i="35"/>
  <c r="AM46" i="35"/>
  <c r="AE46" i="35"/>
  <c r="W46" i="35"/>
  <c r="AZ46" i="35"/>
  <c r="AR46" i="35"/>
  <c r="AJ46" i="35"/>
  <c r="AB46" i="35"/>
  <c r="AY46" i="35"/>
  <c r="AI46" i="35"/>
  <c r="AQ46" i="35"/>
  <c r="AA46" i="35"/>
  <c r="BD46" i="35"/>
  <c r="X46" i="35"/>
  <c r="AV46" i="35"/>
  <c r="AN46" i="35"/>
  <c r="AF46" i="35"/>
  <c r="BD38" i="35"/>
  <c r="AZ38" i="35"/>
  <c r="AV38" i="35"/>
  <c r="AR38" i="35"/>
  <c r="AN38" i="35"/>
  <c r="AJ38" i="35"/>
  <c r="AF38" i="35"/>
  <c r="AB38" i="35"/>
  <c r="X38" i="35"/>
  <c r="T38" i="35"/>
  <c r="P38" i="35"/>
  <c r="BC38" i="35"/>
  <c r="AY38" i="35"/>
  <c r="AU38" i="35"/>
  <c r="AQ38" i="35"/>
  <c r="AM38" i="35"/>
  <c r="AI38" i="35"/>
  <c r="AE38" i="35"/>
  <c r="AA38" i="35"/>
  <c r="W38" i="35"/>
  <c r="S38" i="35"/>
  <c r="O38" i="35"/>
  <c r="AX38" i="35"/>
  <c r="AP38" i="35"/>
  <c r="AH38" i="35"/>
  <c r="Z38" i="35"/>
  <c r="R38" i="35"/>
  <c r="BB38" i="35"/>
  <c r="AT38" i="35"/>
  <c r="AL38" i="35"/>
  <c r="AD38" i="35"/>
  <c r="V38" i="35"/>
  <c r="N38" i="35"/>
  <c r="AS38" i="35"/>
  <c r="AC38" i="35"/>
  <c r="AO38" i="35"/>
  <c r="Y38" i="35"/>
  <c r="BA38" i="35"/>
  <c r="AK38" i="35"/>
  <c r="U38" i="35"/>
  <c r="AW38" i="35"/>
  <c r="AG38" i="35"/>
  <c r="Q38" i="35"/>
  <c r="BD50" i="35"/>
  <c r="AZ50" i="35"/>
  <c r="AV50" i="35"/>
  <c r="AR50" i="35"/>
  <c r="AN50" i="35"/>
  <c r="AJ50" i="35"/>
  <c r="AF50" i="35"/>
  <c r="AB50" i="35"/>
  <c r="BA50" i="35"/>
  <c r="AU50" i="35"/>
  <c r="AP50" i="35"/>
  <c r="AK50" i="35"/>
  <c r="AE50" i="35"/>
  <c r="Z50" i="35"/>
  <c r="AY50" i="35"/>
  <c r="AT50" i="35"/>
  <c r="AO50" i="35"/>
  <c r="AI50" i="35"/>
  <c r="AD50" i="35"/>
  <c r="AW50" i="35"/>
  <c r="AL50" i="35"/>
  <c r="AA50" i="35"/>
  <c r="BC50" i="35"/>
  <c r="AS50" i="35"/>
  <c r="AH50" i="35"/>
  <c r="AQ50" i="35"/>
  <c r="BB50" i="35"/>
  <c r="AG50" i="35"/>
  <c r="AC50" i="35"/>
  <c r="AX50" i="35"/>
  <c r="AM50" i="35"/>
  <c r="AZ34" i="35"/>
  <c r="AV34" i="35"/>
  <c r="AR34" i="35"/>
  <c r="AN34" i="35"/>
  <c r="AJ34" i="35"/>
  <c r="AF34" i="35"/>
  <c r="AB34" i="35"/>
  <c r="X34" i="35"/>
  <c r="T34" i="35"/>
  <c r="P34" i="35"/>
  <c r="L34" i="35"/>
  <c r="BB34" i="35"/>
  <c r="AX34" i="35"/>
  <c r="AT34" i="35"/>
  <c r="AP34" i="35"/>
  <c r="AL34" i="35"/>
  <c r="AH34" i="35"/>
  <c r="AD34" i="35"/>
  <c r="Z34" i="35"/>
  <c r="V34" i="35"/>
  <c r="R34" i="35"/>
  <c r="N34" i="35"/>
  <c r="BA34" i="35"/>
  <c r="AS34" i="35"/>
  <c r="AK34" i="35"/>
  <c r="AC34" i="35"/>
  <c r="U34" i="35"/>
  <c r="M34" i="35"/>
  <c r="AY34" i="35"/>
  <c r="AQ34" i="35"/>
  <c r="AI34" i="35"/>
  <c r="AA34" i="35"/>
  <c r="S34" i="35"/>
  <c r="K34" i="35"/>
  <c r="AW34" i="35"/>
  <c r="AO34" i="35"/>
  <c r="AG34" i="35"/>
  <c r="Y34" i="35"/>
  <c r="Q34" i="35"/>
  <c r="J34" i="35"/>
  <c r="AU34" i="35"/>
  <c r="AM34" i="35"/>
  <c r="AE34" i="35"/>
  <c r="W34" i="35"/>
  <c r="O34" i="35"/>
  <c r="AR28" i="35"/>
  <c r="AB28" i="35"/>
  <c r="AB29" i="35"/>
  <c r="L28" i="35"/>
  <c r="L29" i="35" s="1"/>
  <c r="R29" i="35"/>
  <c r="F29" i="35"/>
  <c r="AL29" i="35"/>
  <c r="AD29" i="35"/>
  <c r="N29" i="35"/>
  <c r="AC29" i="35"/>
  <c r="AM29" i="35"/>
  <c r="AE29" i="35"/>
  <c r="W29" i="35"/>
  <c r="O29" i="35"/>
  <c r="U29" i="35"/>
  <c r="M29" i="35"/>
  <c r="AO29" i="35"/>
  <c r="Y29" i="35"/>
  <c r="I29" i="35"/>
  <c r="AN28" i="35"/>
  <c r="X28" i="35"/>
  <c r="X29" i="35"/>
  <c r="H28" i="35"/>
  <c r="H29" i="35" s="1"/>
  <c r="BB51" i="35"/>
  <c r="AX51" i="35"/>
  <c r="AT51" i="35"/>
  <c r="AP51" i="35"/>
  <c r="AL51" i="35"/>
  <c r="AH51" i="35"/>
  <c r="AD51" i="35"/>
  <c r="BC51" i="35"/>
  <c r="AW51" i="35"/>
  <c r="AR51" i="35"/>
  <c r="AM51" i="35"/>
  <c r="AG51" i="35"/>
  <c r="AB51" i="35"/>
  <c r="BA51" i="35"/>
  <c r="AV51" i="35"/>
  <c r="AQ51" i="35"/>
  <c r="AK51" i="35"/>
  <c r="AF51" i="35"/>
  <c r="AA51" i="35"/>
  <c r="AY51" i="35"/>
  <c r="AN51" i="35"/>
  <c r="AC51" i="35"/>
  <c r="AU51" i="35"/>
  <c r="AJ51" i="35"/>
  <c r="BD51" i="35"/>
  <c r="AI51" i="35"/>
  <c r="AS51" i="35"/>
  <c r="AO51" i="35"/>
  <c r="AE51" i="35"/>
  <c r="AZ51" i="35"/>
  <c r="BC35" i="35"/>
  <c r="AY35" i="35"/>
  <c r="AU35" i="35"/>
  <c r="AQ35" i="35"/>
  <c r="AM35" i="35"/>
  <c r="AI35" i="35"/>
  <c r="AE35" i="35"/>
  <c r="AA35" i="35"/>
  <c r="W35" i="35"/>
  <c r="BB35" i="35"/>
  <c r="AX35" i="35"/>
  <c r="AT35" i="35"/>
  <c r="AP35" i="35"/>
  <c r="AL35" i="35"/>
  <c r="AH35" i="35"/>
  <c r="AD35" i="35"/>
  <c r="Z35" i="35"/>
  <c r="V35" i="35"/>
  <c r="R35" i="35"/>
  <c r="BA35" i="35"/>
  <c r="AS35" i="35"/>
  <c r="AK35" i="35"/>
  <c r="AC35" i="35"/>
  <c r="U35" i="35"/>
  <c r="P35" i="35"/>
  <c r="L35" i="35"/>
  <c r="AW35" i="35"/>
  <c r="AO35" i="35"/>
  <c r="AG35" i="35"/>
  <c r="Y35" i="35"/>
  <c r="S35" i="35"/>
  <c r="N35" i="35"/>
  <c r="AV35" i="35"/>
  <c r="AF35" i="35"/>
  <c r="Q35" i="35"/>
  <c r="AR35" i="35"/>
  <c r="AB35" i="35"/>
  <c r="O35" i="35"/>
  <c r="AN35" i="35"/>
  <c r="X35" i="35"/>
  <c r="M35" i="35"/>
  <c r="AZ35" i="35"/>
  <c r="AJ35" i="35"/>
  <c r="T35" i="35"/>
  <c r="K35" i="35"/>
  <c r="BB59" i="35"/>
  <c r="AX59" i="35"/>
  <c r="AT59" i="35"/>
  <c r="AP59" i="35"/>
  <c r="AL59" i="35"/>
  <c r="BA59" i="35"/>
  <c r="AW59" i="35"/>
  <c r="AS59" i="35"/>
  <c r="AY59" i="35"/>
  <c r="AQ59" i="35"/>
  <c r="AK59" i="35"/>
  <c r="BD59" i="35"/>
  <c r="AV59" i="35"/>
  <c r="AO59" i="35"/>
  <c r="AJ59" i="35"/>
  <c r="AZ59" i="35"/>
  <c r="AM59" i="35"/>
  <c r="AU59" i="35"/>
  <c r="AI59" i="35"/>
  <c r="AR59" i="35"/>
  <c r="BC59" i="35"/>
  <c r="AN59" i="35"/>
  <c r="BD47" i="35"/>
  <c r="AZ47" i="35"/>
  <c r="AV47" i="35"/>
  <c r="AR47" i="35"/>
  <c r="AN47" i="35"/>
  <c r="AJ47" i="35"/>
  <c r="AF47" i="35"/>
  <c r="AB47" i="35"/>
  <c r="X47" i="35"/>
  <c r="BC47" i="35"/>
  <c r="AY47" i="35"/>
  <c r="AU47" i="35"/>
  <c r="AQ47" i="35"/>
  <c r="AM47" i="35"/>
  <c r="AI47" i="35"/>
  <c r="AE47" i="35"/>
  <c r="AA47" i="35"/>
  <c r="W47" i="35"/>
  <c r="BA47" i="35"/>
  <c r="AS47" i="35"/>
  <c r="AK47" i="35"/>
  <c r="AC47" i="35"/>
  <c r="AX47" i="35"/>
  <c r="AP47" i="35"/>
  <c r="AH47" i="35"/>
  <c r="Z47" i="35"/>
  <c r="AW47" i="35"/>
  <c r="AG47" i="35"/>
  <c r="AO47" i="35"/>
  <c r="Y47" i="35"/>
  <c r="BB47" i="35"/>
  <c r="AT47" i="35"/>
  <c r="AL47" i="35"/>
  <c r="AD47" i="35"/>
  <c r="E62" i="35"/>
  <c r="AV30" i="35"/>
  <c r="AR30" i="35"/>
  <c r="AN30" i="35"/>
  <c r="AJ30" i="35"/>
  <c r="AF30" i="35"/>
  <c r="AB30" i="35"/>
  <c r="X30" i="35"/>
  <c r="T30" i="35"/>
  <c r="P30" i="35"/>
  <c r="L30" i="35"/>
  <c r="H30" i="35"/>
  <c r="AX30" i="35"/>
  <c r="AS30" i="35"/>
  <c r="AM30" i="35"/>
  <c r="AH30" i="35"/>
  <c r="AC30" i="35"/>
  <c r="W30" i="35"/>
  <c r="R30" i="35"/>
  <c r="M30" i="35"/>
  <c r="G30" i="35"/>
  <c r="G60" i="35" s="1"/>
  <c r="AW30" i="35"/>
  <c r="AQ30" i="35"/>
  <c r="AL30" i="35"/>
  <c r="AG30" i="35"/>
  <c r="AA30" i="35"/>
  <c r="V30" i="35"/>
  <c r="Q30" i="35"/>
  <c r="K30" i="35"/>
  <c r="F30" i="35"/>
  <c r="F60" i="35" s="1"/>
  <c r="AU30" i="35"/>
  <c r="AP30" i="35"/>
  <c r="AK30" i="35"/>
  <c r="AE30" i="35"/>
  <c r="Z30" i="35"/>
  <c r="U30" i="35"/>
  <c r="O30" i="35"/>
  <c r="J30" i="35"/>
  <c r="AI30" i="35"/>
  <c r="N30" i="35"/>
  <c r="AD30" i="35"/>
  <c r="I30" i="35"/>
  <c r="AO30" i="35"/>
  <c r="AT30" i="35"/>
  <c r="Y30" i="35"/>
  <c r="S30" i="35"/>
  <c r="BA52" i="35"/>
  <c r="AW52" i="35"/>
  <c r="AS52" i="35"/>
  <c r="AO52" i="35"/>
  <c r="AK52" i="35"/>
  <c r="AG52" i="35"/>
  <c r="AC52" i="35"/>
  <c r="AZ52" i="35"/>
  <c r="AU52" i="35"/>
  <c r="AP52" i="35"/>
  <c r="AJ52" i="35"/>
  <c r="AE52" i="35"/>
  <c r="BD52" i="35"/>
  <c r="AY52" i="35"/>
  <c r="AT52" i="35"/>
  <c r="AN52" i="35"/>
  <c r="AI52" i="35"/>
  <c r="AD52" i="35"/>
  <c r="BB52" i="35"/>
  <c r="AQ52" i="35"/>
  <c r="AF52" i="35"/>
  <c r="AX52" i="35"/>
  <c r="AM52" i="35"/>
  <c r="AB52" i="35"/>
  <c r="AV52" i="35"/>
  <c r="AL52" i="35"/>
  <c r="BC52" i="35"/>
  <c r="AR52" i="35"/>
  <c r="AH52" i="35"/>
  <c r="BA44" i="35"/>
  <c r="AW44" i="35"/>
  <c r="AS44" i="35"/>
  <c r="AO44" i="35"/>
  <c r="AK44" i="35"/>
  <c r="AG44" i="35"/>
  <c r="AC44" i="35"/>
  <c r="Y44" i="35"/>
  <c r="U44" i="35"/>
  <c r="BD44" i="35"/>
  <c r="AZ44" i="35"/>
  <c r="AV44" i="35"/>
  <c r="AR44" i="35"/>
  <c r="AN44" i="35"/>
  <c r="AJ44" i="35"/>
  <c r="AF44" i="35"/>
  <c r="AB44" i="35"/>
  <c r="X44" i="35"/>
  <c r="T44" i="35"/>
  <c r="BB44" i="35"/>
  <c r="AT44" i="35"/>
  <c r="AL44" i="35"/>
  <c r="AD44" i="35"/>
  <c r="V44" i="35"/>
  <c r="AY44" i="35"/>
  <c r="AQ44" i="35"/>
  <c r="AI44" i="35"/>
  <c r="AA44" i="35"/>
  <c r="AP44" i="35"/>
  <c r="Z44" i="35"/>
  <c r="AX44" i="35"/>
  <c r="AH44" i="35"/>
  <c r="AE44" i="35"/>
  <c r="BC44" i="35"/>
  <c r="W44" i="35"/>
  <c r="AU44" i="35"/>
  <c r="AM44" i="35"/>
  <c r="BC36" i="35"/>
  <c r="AY36" i="35"/>
  <c r="AU36" i="35"/>
  <c r="AQ36" i="35"/>
  <c r="AM36" i="35"/>
  <c r="AI36" i="35"/>
  <c r="AE36" i="35"/>
  <c r="AA36" i="35"/>
  <c r="W36" i="35"/>
  <c r="S36" i="35"/>
  <c r="O36" i="35"/>
  <c r="BB36" i="35"/>
  <c r="AX36" i="35"/>
  <c r="AT36" i="35"/>
  <c r="AP36" i="35"/>
  <c r="AL36" i="35"/>
  <c r="AH36" i="35"/>
  <c r="AD36" i="35"/>
  <c r="Z36" i="35"/>
  <c r="V36" i="35"/>
  <c r="R36" i="35"/>
  <c r="N36" i="35"/>
  <c r="AW36" i="35"/>
  <c r="AO36" i="35"/>
  <c r="AG36" i="35"/>
  <c r="Y36" i="35"/>
  <c r="Q36" i="35"/>
  <c r="BA36" i="35"/>
  <c r="AS36" i="35"/>
  <c r="AK36" i="35"/>
  <c r="AC36" i="35"/>
  <c r="U36" i="35"/>
  <c r="M36" i="35"/>
  <c r="AZ36" i="35"/>
  <c r="AJ36" i="35"/>
  <c r="T36" i="35"/>
  <c r="AV36" i="35"/>
  <c r="AF36" i="35"/>
  <c r="P36" i="35"/>
  <c r="AR36" i="35"/>
  <c r="AB36" i="35"/>
  <c r="L36" i="35"/>
  <c r="BD36" i="35"/>
  <c r="AN36" i="35"/>
  <c r="X36" i="35"/>
  <c r="BD58" i="35"/>
  <c r="AZ58" i="35"/>
  <c r="AV58" i="35"/>
  <c r="AR58" i="35"/>
  <c r="AN58" i="35"/>
  <c r="AJ58" i="35"/>
  <c r="BB58" i="35"/>
  <c r="AW58" i="35"/>
  <c r="AQ58" i="35"/>
  <c r="AL58" i="35"/>
  <c r="BA58" i="35"/>
  <c r="AU58" i="35"/>
  <c r="AP58" i="35"/>
  <c r="AK58" i="35"/>
  <c r="AX58" i="35"/>
  <c r="AM58" i="35"/>
  <c r="AT58" i="35"/>
  <c r="AI58" i="35"/>
  <c r="AS58" i="35"/>
  <c r="BC58" i="35"/>
  <c r="AH58" i="35"/>
  <c r="AY58" i="35"/>
  <c r="AO58" i="35"/>
  <c r="BD42" i="35"/>
  <c r="AZ42" i="35"/>
  <c r="AV42" i="35"/>
  <c r="AR42" i="35"/>
  <c r="AN42" i="35"/>
  <c r="AJ42" i="35"/>
  <c r="AF42" i="35"/>
  <c r="AB42" i="35"/>
  <c r="X42" i="35"/>
  <c r="T42" i="35"/>
  <c r="BC42" i="35"/>
  <c r="AY42" i="35"/>
  <c r="AU42" i="35"/>
  <c r="AQ42" i="35"/>
  <c r="AM42" i="35"/>
  <c r="AI42" i="35"/>
  <c r="AE42" i="35"/>
  <c r="AA42" i="35"/>
  <c r="W42" i="35"/>
  <c r="S42" i="35"/>
  <c r="AW42" i="35"/>
  <c r="AO42" i="35"/>
  <c r="AG42" i="35"/>
  <c r="Y42" i="35"/>
  <c r="BB42" i="35"/>
  <c r="AT42" i="35"/>
  <c r="AL42" i="35"/>
  <c r="AD42" i="35"/>
  <c r="V42" i="35"/>
  <c r="BA42" i="35"/>
  <c r="AK42" i="35"/>
  <c r="U42" i="35"/>
  <c r="AS42" i="35"/>
  <c r="AC42" i="35"/>
  <c r="AP42" i="35"/>
  <c r="AH42" i="35"/>
  <c r="Z42" i="35"/>
  <c r="AX42" i="35"/>
  <c r="R42" i="35"/>
  <c r="AZ32" i="35"/>
  <c r="AV32" i="35"/>
  <c r="AR32" i="35"/>
  <c r="AN32" i="35"/>
  <c r="AJ32" i="35"/>
  <c r="AF32" i="35"/>
  <c r="AB32" i="35"/>
  <c r="X32" i="35"/>
  <c r="T32" i="35"/>
  <c r="P32" i="35"/>
  <c r="L32" i="35"/>
  <c r="H32" i="35"/>
  <c r="AU32" i="35"/>
  <c r="AP32" i="35"/>
  <c r="AK32" i="35"/>
  <c r="AE32" i="35"/>
  <c r="Z32" i="35"/>
  <c r="U32" i="35"/>
  <c r="O32" i="35"/>
  <c r="J32" i="35"/>
  <c r="AY32" i="35"/>
  <c r="AT32" i="35"/>
  <c r="AO32" i="35"/>
  <c r="AI32" i="35"/>
  <c r="AD32" i="35"/>
  <c r="Y32" i="35"/>
  <c r="S32" i="35"/>
  <c r="N32" i="35"/>
  <c r="I32" i="35"/>
  <c r="AX32" i="35"/>
  <c r="AS32" i="35"/>
  <c r="AM32" i="35"/>
  <c r="AH32" i="35"/>
  <c r="AC32" i="35"/>
  <c r="W32" i="35"/>
  <c r="R32" i="35"/>
  <c r="M32" i="35"/>
  <c r="AG32" i="35"/>
  <c r="K32" i="35"/>
  <c r="AW32" i="35"/>
  <c r="AA32" i="35"/>
  <c r="AL32" i="35"/>
  <c r="AQ32" i="35"/>
  <c r="V32" i="35"/>
  <c r="Q32" i="35"/>
  <c r="AJ28" i="35"/>
  <c r="AJ29" i="35" s="1"/>
  <c r="T28" i="35"/>
  <c r="Z29" i="35"/>
  <c r="J29" i="35"/>
  <c r="AT29" i="35"/>
  <c r="AH29" i="35"/>
  <c r="V29" i="35"/>
  <c r="AK29" i="35"/>
  <c r="E29" i="35"/>
  <c r="AI29" i="35"/>
  <c r="AA29" i="35"/>
  <c r="S29" i="35"/>
  <c r="K29" i="35"/>
  <c r="AS29" i="35"/>
  <c r="AW29" i="35"/>
  <c r="AG29" i="35"/>
  <c r="Q29" i="35"/>
  <c r="G29" i="35"/>
  <c r="BA45" i="35" l="1"/>
  <c r="AW45" i="35"/>
  <c r="AS45" i="35"/>
  <c r="AO45" i="35"/>
  <c r="AK45" i="35"/>
  <c r="AG45" i="35"/>
  <c r="AC45" i="35"/>
  <c r="Y45" i="35"/>
  <c r="U45" i="35"/>
  <c r="BD45" i="35"/>
  <c r="AZ45" i="35"/>
  <c r="AV45" i="35"/>
  <c r="AR45" i="35"/>
  <c r="AN45" i="35"/>
  <c r="AJ45" i="35"/>
  <c r="AF45" i="35"/>
  <c r="AB45" i="35"/>
  <c r="X45" i="35"/>
  <c r="AX45" i="35"/>
  <c r="AP45" i="35"/>
  <c r="AH45" i="35"/>
  <c r="Z45" i="35"/>
  <c r="BC45" i="35"/>
  <c r="AU45" i="35"/>
  <c r="AM45" i="35"/>
  <c r="AE45" i="35"/>
  <c r="W45" i="35"/>
  <c r="BB45" i="35"/>
  <c r="AL45" i="35"/>
  <c r="V45" i="35"/>
  <c r="AT45" i="35"/>
  <c r="AD45" i="35"/>
  <c r="AA45" i="35"/>
  <c r="AY45" i="35"/>
  <c r="AQ45" i="35"/>
  <c r="AI45" i="35"/>
  <c r="E63" i="35"/>
  <c r="E64" i="35" s="1"/>
  <c r="E77" i="35" s="1"/>
  <c r="E80" i="35" s="1"/>
  <c r="E81" i="35" s="1"/>
  <c r="F61" i="35"/>
  <c r="H60" i="35"/>
  <c r="BC49" i="35"/>
  <c r="AY49" i="35"/>
  <c r="AU49" i="35"/>
  <c r="AQ49" i="35"/>
  <c r="AM49" i="35"/>
  <c r="AI49" i="35"/>
  <c r="AZ49" i="35"/>
  <c r="AT49" i="35"/>
  <c r="AO49" i="35"/>
  <c r="AJ49" i="35"/>
  <c r="AE49" i="35"/>
  <c r="AA49" i="35"/>
  <c r="BD49" i="35"/>
  <c r="AX49" i="35"/>
  <c r="AS49" i="35"/>
  <c r="AN49" i="35"/>
  <c r="AH49" i="35"/>
  <c r="AD49" i="35"/>
  <c r="Z49" i="35"/>
  <c r="AV49" i="35"/>
  <c r="AK49" i="35"/>
  <c r="AB49" i="35"/>
  <c r="BB49" i="35"/>
  <c r="AR49" i="35"/>
  <c r="AG49" i="35"/>
  <c r="Y49" i="35"/>
  <c r="BA49" i="35"/>
  <c r="AF49" i="35"/>
  <c r="AP49" i="35"/>
  <c r="AW49" i="35"/>
  <c r="AL49" i="35"/>
  <c r="AC49" i="35"/>
  <c r="BC37" i="35"/>
  <c r="AY37" i="35"/>
  <c r="AU37" i="35"/>
  <c r="AQ37" i="35"/>
  <c r="AM37" i="35"/>
  <c r="AI37" i="35"/>
  <c r="AE37" i="35"/>
  <c r="AA37" i="35"/>
  <c r="W37" i="35"/>
  <c r="S37" i="35"/>
  <c r="O37" i="35"/>
  <c r="BB37" i="35"/>
  <c r="AX37" i="35"/>
  <c r="AT37" i="35"/>
  <c r="AP37" i="35"/>
  <c r="AL37" i="35"/>
  <c r="AH37" i="35"/>
  <c r="AD37" i="35"/>
  <c r="Z37" i="35"/>
  <c r="V37" i="35"/>
  <c r="R37" i="35"/>
  <c r="N37" i="35"/>
  <c r="BA37" i="35"/>
  <c r="AS37" i="35"/>
  <c r="AK37" i="35"/>
  <c r="AC37" i="35"/>
  <c r="U37" i="35"/>
  <c r="M37" i="35"/>
  <c r="AW37" i="35"/>
  <c r="AO37" i="35"/>
  <c r="AG37" i="35"/>
  <c r="Y37" i="35"/>
  <c r="Q37" i="35"/>
  <c r="BD37" i="35"/>
  <c r="BD60" i="35" s="1"/>
  <c r="AN37" i="35"/>
  <c r="X37" i="35"/>
  <c r="AZ37" i="35"/>
  <c r="AJ37" i="35"/>
  <c r="T37" i="35"/>
  <c r="AV37" i="35"/>
  <c r="AF37" i="35"/>
  <c r="P37" i="35"/>
  <c r="AR37" i="35"/>
  <c r="AB37" i="35"/>
  <c r="AR29" i="35"/>
  <c r="BC57" i="35"/>
  <c r="AY57" i="35"/>
  <c r="AU57" i="35"/>
  <c r="AQ57" i="35"/>
  <c r="AM57" i="35"/>
  <c r="AI57" i="35"/>
  <c r="BD57" i="35"/>
  <c r="AX57" i="35"/>
  <c r="AS57" i="35"/>
  <c r="AN57" i="35"/>
  <c r="AH57" i="35"/>
  <c r="BB57" i="35"/>
  <c r="AW57" i="35"/>
  <c r="AR57" i="35"/>
  <c r="AL57" i="35"/>
  <c r="AG57" i="35"/>
  <c r="AZ57" i="35"/>
  <c r="AO57" i="35"/>
  <c r="AV57" i="35"/>
  <c r="AK57" i="35"/>
  <c r="AT57" i="35"/>
  <c r="AJ57" i="35"/>
  <c r="BA57" i="35"/>
  <c r="AP57" i="35"/>
  <c r="T29" i="35"/>
  <c r="AZ33" i="35"/>
  <c r="AV33" i="35"/>
  <c r="AR33" i="35"/>
  <c r="AN33" i="35"/>
  <c r="AJ33" i="35"/>
  <c r="AF33" i="35"/>
  <c r="AB33" i="35"/>
  <c r="X33" i="35"/>
  <c r="T33" i="35"/>
  <c r="P33" i="35"/>
  <c r="L33" i="35"/>
  <c r="L60" i="35" s="1"/>
  <c r="AY33" i="35"/>
  <c r="AT33" i="35"/>
  <c r="AO33" i="35"/>
  <c r="AI33" i="35"/>
  <c r="AD33" i="35"/>
  <c r="Y33" i="35"/>
  <c r="S33" i="35"/>
  <c r="N33" i="35"/>
  <c r="I33" i="35"/>
  <c r="I60" i="35" s="1"/>
  <c r="AX33" i="35"/>
  <c r="AS33" i="35"/>
  <c r="AM33" i="35"/>
  <c r="AH33" i="35"/>
  <c r="AC33" i="35"/>
  <c r="W33" i="35"/>
  <c r="R33" i="35"/>
  <c r="M33" i="35"/>
  <c r="AW33" i="35"/>
  <c r="AQ33" i="35"/>
  <c r="AL33" i="35"/>
  <c r="AG33" i="35"/>
  <c r="AA33" i="35"/>
  <c r="V33" i="35"/>
  <c r="Q33" i="35"/>
  <c r="K33" i="35"/>
  <c r="K60" i="35" s="1"/>
  <c r="BA33" i="35"/>
  <c r="AU33" i="35"/>
  <c r="AP33" i="35"/>
  <c r="AK33" i="35"/>
  <c r="AE33" i="35"/>
  <c r="J33" i="35"/>
  <c r="J60" i="35" s="1"/>
  <c r="Z33" i="35"/>
  <c r="U33" i="35"/>
  <c r="O33" i="35"/>
  <c r="AN29" i="35"/>
  <c r="BA53" i="35"/>
  <c r="AW53" i="35"/>
  <c r="AS53" i="35"/>
  <c r="AO53" i="35"/>
  <c r="AK53" i="35"/>
  <c r="AG53" i="35"/>
  <c r="AC53" i="35"/>
  <c r="BD53" i="35"/>
  <c r="AY53" i="35"/>
  <c r="AT53" i="35"/>
  <c r="AN53" i="35"/>
  <c r="AI53" i="35"/>
  <c r="AD53" i="35"/>
  <c r="BC53" i="35"/>
  <c r="AX53" i="35"/>
  <c r="AR53" i="35"/>
  <c r="AM53" i="35"/>
  <c r="AH53" i="35"/>
  <c r="AU53" i="35"/>
  <c r="AJ53" i="35"/>
  <c r="BB53" i="35"/>
  <c r="AQ53" i="35"/>
  <c r="AF53" i="35"/>
  <c r="AP53" i="35"/>
  <c r="AZ53" i="35"/>
  <c r="AE53" i="35"/>
  <c r="AV53" i="35"/>
  <c r="AL53" i="35"/>
  <c r="BC41" i="35"/>
  <c r="AY41" i="35"/>
  <c r="AU41" i="35"/>
  <c r="AQ41" i="35"/>
  <c r="AM41" i="35"/>
  <c r="AI41" i="35"/>
  <c r="AE41" i="35"/>
  <c r="AA41" i="35"/>
  <c r="W41" i="35"/>
  <c r="BB41" i="35"/>
  <c r="AX41" i="35"/>
  <c r="AT41" i="35"/>
  <c r="AP41" i="35"/>
  <c r="AL41" i="35"/>
  <c r="AH41" i="35"/>
  <c r="AD41" i="35"/>
  <c r="Z41" i="35"/>
  <c r="V41" i="35"/>
  <c r="R41" i="35"/>
  <c r="BD41" i="35"/>
  <c r="AV41" i="35"/>
  <c r="AN41" i="35"/>
  <c r="AF41" i="35"/>
  <c r="X41" i="35"/>
  <c r="Q41" i="35"/>
  <c r="BA41" i="35"/>
  <c r="AS41" i="35"/>
  <c r="AK41" i="35"/>
  <c r="AC41" i="35"/>
  <c r="U41" i="35"/>
  <c r="AR41" i="35"/>
  <c r="AB41" i="35"/>
  <c r="AZ41" i="35"/>
  <c r="AJ41" i="35"/>
  <c r="T41" i="35"/>
  <c r="AW41" i="35"/>
  <c r="S41" i="35"/>
  <c r="AO41" i="35"/>
  <c r="AG41" i="35"/>
  <c r="Y41" i="35"/>
  <c r="AV29" i="35"/>
  <c r="S60" i="35" l="1"/>
  <c r="N60" i="35"/>
  <c r="BB60" i="35"/>
  <c r="AQ60" i="35"/>
  <c r="M60" i="35"/>
  <c r="X60" i="35"/>
  <c r="R60" i="35"/>
  <c r="AN60" i="35"/>
  <c r="AG60" i="35"/>
  <c r="W60" i="35"/>
  <c r="AP60" i="35"/>
  <c r="AI60" i="35"/>
  <c r="AR60" i="35"/>
  <c r="V60" i="35"/>
  <c r="AS60" i="35"/>
  <c r="AO60" i="35"/>
  <c r="P60" i="35"/>
  <c r="AF60" i="35"/>
  <c r="AV60" i="35"/>
  <c r="AK60" i="35"/>
  <c r="AH60" i="35"/>
  <c r="BC60" i="35"/>
  <c r="U60" i="35"/>
  <c r="AY60" i="35"/>
  <c r="Z60" i="35"/>
  <c r="Q60" i="35"/>
  <c r="AL60" i="35"/>
  <c r="AM60" i="35"/>
  <c r="AU60" i="35"/>
  <c r="O60" i="35"/>
  <c r="AE60" i="35"/>
  <c r="AA60" i="35"/>
  <c r="AW60" i="35"/>
  <c r="AC60" i="35"/>
  <c r="AX60" i="35"/>
  <c r="Y60" i="35"/>
  <c r="AT60" i="35"/>
  <c r="T60" i="35"/>
  <c r="AZ60" i="35"/>
  <c r="AB60" i="35"/>
  <c r="AD60" i="35"/>
  <c r="AJ60" i="35"/>
  <c r="BA60" i="35"/>
  <c r="F62" i="35"/>
  <c r="G61" i="35" s="1"/>
  <c r="F63" i="35" l="1"/>
  <c r="F64" i="35" s="1"/>
  <c r="F77" i="35" s="1"/>
  <c r="F80" i="35" s="1"/>
  <c r="F81" i="35" s="1"/>
  <c r="G62" i="35"/>
  <c r="H61" i="35" s="1"/>
  <c r="G63" i="35" l="1"/>
  <c r="G64" i="35" s="1"/>
  <c r="G77" i="35" s="1"/>
  <c r="G80" i="35" s="1"/>
  <c r="G81" i="35" s="1"/>
  <c r="H62" i="35"/>
  <c r="I61" i="35" s="1"/>
  <c r="I62" i="35" l="1"/>
  <c r="J61" i="35" s="1"/>
  <c r="H63" i="35"/>
  <c r="H64" i="35" s="1"/>
  <c r="H77" i="35" s="1"/>
  <c r="H80" i="35" s="1"/>
  <c r="H81" i="35" s="1"/>
  <c r="I63" i="35" l="1"/>
  <c r="I64" i="35" s="1"/>
  <c r="I77" i="35" s="1"/>
  <c r="I80" i="35" s="1"/>
  <c r="I81" i="35" s="1"/>
  <c r="J62" i="35"/>
  <c r="K61" i="35" s="1"/>
  <c r="J63" i="35" l="1"/>
  <c r="J64" i="35" s="1"/>
  <c r="J77" i="35" s="1"/>
  <c r="J80" i="35" s="1"/>
  <c r="J81" i="35" s="1"/>
  <c r="K62" i="35"/>
  <c r="L61" i="35" s="1"/>
  <c r="K63" i="35" l="1"/>
  <c r="K64" i="35" s="1"/>
  <c r="K77" i="35" s="1"/>
  <c r="K80" i="35" s="1"/>
  <c r="K81" i="35" s="1"/>
  <c r="L62" i="35"/>
  <c r="M61" i="35" s="1"/>
  <c r="L63" i="35" l="1"/>
  <c r="L64" i="35" s="1"/>
  <c r="L77" i="35" s="1"/>
  <c r="L80" i="35" s="1"/>
  <c r="L81" i="35" s="1"/>
  <c r="M62" i="35"/>
  <c r="N61" i="35" s="1"/>
  <c r="M63" i="35" l="1"/>
  <c r="M64" i="35" s="1"/>
  <c r="M77" i="35" s="1"/>
  <c r="M80" i="35" s="1"/>
  <c r="M81" i="35" s="1"/>
  <c r="N62" i="35"/>
  <c r="O61" i="35" s="1"/>
  <c r="N63" i="35" l="1"/>
  <c r="N64" i="35" s="1"/>
  <c r="N77" i="35" s="1"/>
  <c r="N80" i="35" s="1"/>
  <c r="N81" i="35" s="1"/>
  <c r="O62" i="35"/>
  <c r="P61" i="35" s="1"/>
  <c r="O63" i="35" l="1"/>
  <c r="O64" i="35" s="1"/>
  <c r="O77" i="35" s="1"/>
  <c r="O80" i="35" s="1"/>
  <c r="O81" i="35" s="1"/>
  <c r="P62" i="35"/>
  <c r="Q61" i="35" s="1"/>
  <c r="P63" i="35" l="1"/>
  <c r="P64" i="35" s="1"/>
  <c r="P77" i="35" s="1"/>
  <c r="P80" i="35" s="1"/>
  <c r="P81" i="35" s="1"/>
  <c r="Q62" i="35"/>
  <c r="R61" i="35" s="1"/>
  <c r="R62" i="35" l="1"/>
  <c r="S61" i="35" s="1"/>
  <c r="Q63" i="35"/>
  <c r="Q64" i="35" s="1"/>
  <c r="Q77" i="35" s="1"/>
  <c r="Q80" i="35" s="1"/>
  <c r="Q81" i="35" s="1"/>
  <c r="S62" i="35" l="1"/>
  <c r="T61" i="35" s="1"/>
  <c r="R63" i="35"/>
  <c r="R64" i="35" s="1"/>
  <c r="R77" i="35" s="1"/>
  <c r="R80" i="35" s="1"/>
  <c r="R81" i="35" s="1"/>
  <c r="T62" i="35" l="1"/>
  <c r="U61" i="35" s="1"/>
  <c r="S63" i="35"/>
  <c r="S64" i="35" s="1"/>
  <c r="S77" i="35" s="1"/>
  <c r="S80" i="35" s="1"/>
  <c r="S81" i="35" s="1"/>
  <c r="T63" i="35" l="1"/>
  <c r="T64" i="35" s="1"/>
  <c r="T77" i="35" s="1"/>
  <c r="T80" i="35" s="1"/>
  <c r="T81" i="35" s="1"/>
  <c r="U62" i="35"/>
  <c r="V61" i="35" s="1"/>
  <c r="V62" i="35" l="1"/>
  <c r="W61" i="35" s="1"/>
  <c r="U63" i="35"/>
  <c r="U64" i="35" s="1"/>
  <c r="U77" i="35" s="1"/>
  <c r="U80" i="35" s="1"/>
  <c r="U81" i="35" s="1"/>
  <c r="W62" i="35" l="1"/>
  <c r="X61" i="35" s="1"/>
  <c r="V63" i="35"/>
  <c r="V64" i="35" s="1"/>
  <c r="V77" i="35" s="1"/>
  <c r="V80" i="35" s="1"/>
  <c r="V81" i="35" s="1"/>
  <c r="W63" i="35" l="1"/>
  <c r="W64" i="35" s="1"/>
  <c r="W77" i="35" s="1"/>
  <c r="W80" i="35" s="1"/>
  <c r="W81" i="35" s="1"/>
  <c r="X62" i="35"/>
  <c r="Y61" i="35" s="1"/>
  <c r="Y62" i="35" l="1"/>
  <c r="Z61" i="35" s="1"/>
  <c r="X63" i="35"/>
  <c r="X64" i="35" s="1"/>
  <c r="X77" i="35" s="1"/>
  <c r="X80" i="35" s="1"/>
  <c r="X81" i="35" s="1"/>
  <c r="Z62" i="35" l="1"/>
  <c r="AA61" i="35" s="1"/>
  <c r="Y63" i="35"/>
  <c r="Y64" i="35" s="1"/>
  <c r="Y77" i="35" s="1"/>
  <c r="Y80" i="35" s="1"/>
  <c r="Y81" i="35" s="1"/>
  <c r="AA62" i="35" l="1"/>
  <c r="AB61" i="35" s="1"/>
  <c r="Z63" i="35"/>
  <c r="Z64" i="35" s="1"/>
  <c r="Z77" i="35" s="1"/>
  <c r="Z80" i="35" s="1"/>
  <c r="Z81" i="35" s="1"/>
  <c r="AA63" i="35" l="1"/>
  <c r="AA64" i="35" s="1"/>
  <c r="AA77" i="35" s="1"/>
  <c r="AA80" i="35" s="1"/>
  <c r="AA81" i="35" s="1"/>
  <c r="C4" i="35" s="1"/>
  <c r="G30" i="29" s="1"/>
  <c r="AB62" i="35"/>
  <c r="AC61" i="35" s="1"/>
  <c r="AB63" i="35" l="1"/>
  <c r="AB64" i="35" s="1"/>
  <c r="AB77" i="35" s="1"/>
  <c r="AB80" i="35" s="1"/>
  <c r="AB81" i="35" s="1"/>
  <c r="AC62" i="35"/>
  <c r="AD61" i="35" s="1"/>
  <c r="AC63" i="35" l="1"/>
  <c r="AC64" i="35" s="1"/>
  <c r="AC77" i="35" s="1"/>
  <c r="AC80" i="35" s="1"/>
  <c r="AC81" i="35" s="1"/>
  <c r="AD62" i="35"/>
  <c r="AE61" i="35" s="1"/>
  <c r="AD63" i="35" l="1"/>
  <c r="AD64" i="35" s="1"/>
  <c r="AD77" i="35" s="1"/>
  <c r="AD80" i="35" s="1"/>
  <c r="AD81" i="35" s="1"/>
  <c r="AE62" i="35"/>
  <c r="AF61" i="35" s="1"/>
  <c r="AF62" i="35" l="1"/>
  <c r="AG61" i="35" s="1"/>
  <c r="AE63" i="35"/>
  <c r="AE64" i="35" s="1"/>
  <c r="AE77" i="35" s="1"/>
  <c r="AE80" i="35" s="1"/>
  <c r="AE81" i="35" s="1"/>
  <c r="AG62" i="35" l="1"/>
  <c r="AH61" i="35" s="1"/>
  <c r="AF63" i="35"/>
  <c r="AF64" i="35" s="1"/>
  <c r="AF77" i="35" s="1"/>
  <c r="AF80" i="35" s="1"/>
  <c r="AF81" i="35" s="1"/>
  <c r="AG63" i="35" l="1"/>
  <c r="AG64" i="35" s="1"/>
  <c r="AG77" i="35" s="1"/>
  <c r="AG80" i="35" s="1"/>
  <c r="AG81" i="35" s="1"/>
  <c r="AH62" i="35"/>
  <c r="AI61" i="35" s="1"/>
  <c r="AI62" i="35" l="1"/>
  <c r="AJ61" i="35" s="1"/>
  <c r="AH63" i="35"/>
  <c r="AH64" i="35" s="1"/>
  <c r="AH77" i="35" s="1"/>
  <c r="AH80" i="35" s="1"/>
  <c r="AH81" i="35" s="1"/>
  <c r="AI63" i="35" l="1"/>
  <c r="AI64" i="35" s="1"/>
  <c r="AI77" i="35" s="1"/>
  <c r="AI80" i="35" s="1"/>
  <c r="AI81" i="35" s="1"/>
  <c r="C5" i="35" s="1"/>
  <c r="H30" i="29" s="1"/>
  <c r="AJ62" i="35"/>
  <c r="AK61" i="35" s="1"/>
  <c r="AK62" i="35" l="1"/>
  <c r="AL61" i="35" s="1"/>
  <c r="AJ63" i="35"/>
  <c r="AJ64" i="35" s="1"/>
  <c r="AJ77" i="35" s="1"/>
  <c r="AJ80" i="35" s="1"/>
  <c r="AJ81" i="35" s="1"/>
  <c r="AL62" i="35" l="1"/>
  <c r="AM61" i="35" s="1"/>
  <c r="AK63" i="35"/>
  <c r="AK64" i="35" s="1"/>
  <c r="AK77" i="35" s="1"/>
  <c r="AK80" i="35" s="1"/>
  <c r="AK81" i="35" s="1"/>
  <c r="AL63" i="35" l="1"/>
  <c r="AL64" i="35" s="1"/>
  <c r="AL77" i="35" s="1"/>
  <c r="AL80" i="35" s="1"/>
  <c r="AL81" i="35" s="1"/>
  <c r="AM62" i="35"/>
  <c r="AN61" i="35" s="1"/>
  <c r="AN62" i="35" l="1"/>
  <c r="AO61" i="35" s="1"/>
  <c r="AM63" i="35"/>
  <c r="AM64" i="35" s="1"/>
  <c r="AM77" i="35" s="1"/>
  <c r="AM80" i="35" s="1"/>
  <c r="AM81" i="35" s="1"/>
  <c r="AO62" i="35" l="1"/>
  <c r="AP61" i="35" s="1"/>
  <c r="AN63" i="35"/>
  <c r="AN64" i="35" s="1"/>
  <c r="AN77" i="35" s="1"/>
  <c r="AN80" i="35" s="1"/>
  <c r="AN81" i="35" s="1"/>
  <c r="AO63" i="35" l="1"/>
  <c r="AO64" i="35" s="1"/>
  <c r="AO77" i="35" s="1"/>
  <c r="AO80" i="35" s="1"/>
  <c r="AO81" i="35" s="1"/>
  <c r="AP62" i="35"/>
  <c r="AQ61" i="35" s="1"/>
  <c r="AQ62" i="35" l="1"/>
  <c r="AR61" i="35" s="1"/>
  <c r="AP63" i="35"/>
  <c r="AP64" i="35" s="1"/>
  <c r="AP77" i="35" s="1"/>
  <c r="AP80" i="35" s="1"/>
  <c r="AP81" i="35" s="1"/>
  <c r="AR62" i="35" l="1"/>
  <c r="AS61" i="35" s="1"/>
  <c r="AQ63" i="35"/>
  <c r="AQ64" i="35" s="1"/>
  <c r="AQ77" i="35" s="1"/>
  <c r="AQ80" i="35" s="1"/>
  <c r="AQ81" i="35" s="1"/>
  <c r="C6" i="35" s="1"/>
  <c r="I30" i="29" s="1"/>
  <c r="AR63" i="35" l="1"/>
  <c r="AR64" i="35" s="1"/>
  <c r="AR77" i="35" s="1"/>
  <c r="AR80" i="35" s="1"/>
  <c r="AR81" i="35" s="1"/>
  <c r="AS62" i="35"/>
  <c r="AT61" i="35" s="1"/>
  <c r="AT62" i="35" l="1"/>
  <c r="AU61" i="35" s="1"/>
  <c r="AS63" i="35"/>
  <c r="AS64" i="35" s="1"/>
  <c r="AS77" i="35" s="1"/>
  <c r="AS80" i="35" s="1"/>
  <c r="AS81" i="35" s="1"/>
  <c r="AU62" i="35" l="1"/>
  <c r="AV61" i="35" s="1"/>
  <c r="AT63" i="35"/>
  <c r="AT64" i="35" s="1"/>
  <c r="AT77" i="35" s="1"/>
  <c r="AT80" i="35" s="1"/>
  <c r="AT81" i="35" s="1"/>
  <c r="AV62" i="35" l="1"/>
  <c r="AW61" i="35" s="1"/>
  <c r="AU63" i="35"/>
  <c r="AU64" i="35" s="1"/>
  <c r="AU77" i="35" s="1"/>
  <c r="AU80" i="35" s="1"/>
  <c r="AU81" i="35" s="1"/>
  <c r="AV63" i="35" l="1"/>
  <c r="AV64" i="35" s="1"/>
  <c r="AV77" i="35" s="1"/>
  <c r="AV80" i="35" s="1"/>
  <c r="AV81" i="35" s="1"/>
  <c r="AW62" i="35"/>
  <c r="AX61" i="35" s="1"/>
  <c r="AW63" i="35" l="1"/>
  <c r="AW64" i="35" s="1"/>
  <c r="AW77" i="35" s="1"/>
  <c r="AW80" i="35" s="1"/>
  <c r="AW81" i="35" s="1"/>
  <c r="AX62" i="35"/>
  <c r="AY61" i="35" s="1"/>
  <c r="AX63" i="35" l="1"/>
  <c r="AX64" i="35" s="1"/>
  <c r="AX77" i="35" s="1"/>
  <c r="AX80" i="35" s="1"/>
  <c r="AX81" i="35" s="1"/>
  <c r="AY62" i="35"/>
  <c r="AZ61" i="35" s="1"/>
  <c r="AY63" i="35" l="1"/>
  <c r="AY64" i="35" s="1"/>
  <c r="AY77" i="35" s="1"/>
  <c r="AY80" i="35" s="1"/>
  <c r="AY81" i="35" s="1"/>
  <c r="AZ62" i="35"/>
  <c r="BA61" i="35" s="1"/>
  <c r="BA62" i="35" l="1"/>
  <c r="BB61" i="35" s="1"/>
  <c r="AZ63" i="35"/>
  <c r="AZ64" i="35" s="1"/>
  <c r="AZ77" i="35" s="1"/>
  <c r="AZ80" i="35" s="1"/>
  <c r="AZ81" i="35" s="1"/>
  <c r="BB62" i="35" l="1"/>
  <c r="BC61" i="35" s="1"/>
  <c r="BA63" i="35"/>
  <c r="BA64" i="35" s="1"/>
  <c r="BA77" i="35" s="1"/>
  <c r="BA80" i="35" s="1"/>
  <c r="BA81" i="35" s="1"/>
  <c r="BC62" i="35" l="1"/>
  <c r="BD61" i="35" s="1"/>
  <c r="BB63" i="35"/>
  <c r="BB64" i="35" s="1"/>
  <c r="BB77" i="35" s="1"/>
  <c r="BB80" i="35" s="1"/>
  <c r="BB81" i="35" s="1"/>
  <c r="BD62" i="35" l="1"/>
  <c r="BD63" i="35" s="1"/>
  <c r="BD64" i="35" s="1"/>
  <c r="BD77" i="35" s="1"/>
  <c r="BD80" i="35" s="1"/>
  <c r="BC63" i="35"/>
  <c r="BC64" i="35" s="1"/>
  <c r="BC77" i="35" s="1"/>
  <c r="BC80" i="35" s="1"/>
  <c r="BC81" i="35" s="1"/>
  <c r="BD81" i="35" l="1"/>
  <c r="C7" i="35" s="1"/>
  <c r="J30" i="29" s="1"/>
  <c r="C28" i="29" l="1"/>
  <c r="G12" i="10" l="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T26" i="31" s="1"/>
  <c r="AS18" i="31"/>
  <c r="AR18" i="31"/>
  <c r="AQ18" i="31"/>
  <c r="AP18" i="31"/>
  <c r="AP26" i="31" s="1"/>
  <c r="AO18" i="31"/>
  <c r="AN18" i="31"/>
  <c r="AM18" i="31"/>
  <c r="AL18" i="31"/>
  <c r="AL26" i="31" s="1"/>
  <c r="AK18" i="31"/>
  <c r="AJ18" i="31"/>
  <c r="AI18" i="31"/>
  <c r="AH18" i="31"/>
  <c r="AH26" i="31" s="1"/>
  <c r="AG18" i="31"/>
  <c r="AF18" i="31"/>
  <c r="AE18" i="31"/>
  <c r="AD18" i="31"/>
  <c r="AD26" i="31" s="1"/>
  <c r="AC18" i="31"/>
  <c r="AB18" i="31"/>
  <c r="AA18" i="31"/>
  <c r="Z18" i="31"/>
  <c r="Z26" i="31" s="1"/>
  <c r="Y18" i="31"/>
  <c r="X18" i="31"/>
  <c r="W18" i="31"/>
  <c r="V18" i="31"/>
  <c r="V26" i="31" s="1"/>
  <c r="U18" i="31"/>
  <c r="T18" i="31"/>
  <c r="S18" i="31"/>
  <c r="R18" i="31"/>
  <c r="R26" i="31" s="1"/>
  <c r="Q18" i="31"/>
  <c r="P18" i="31"/>
  <c r="O18" i="31"/>
  <c r="N18" i="31"/>
  <c r="N26" i="31" s="1"/>
  <c r="M18" i="31"/>
  <c r="L18" i="31"/>
  <c r="K18" i="31"/>
  <c r="J18" i="3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26" i="31" l="1"/>
  <c r="J28" i="31" s="1"/>
  <c r="J29" i="31" s="1"/>
  <c r="K26" i="31"/>
  <c r="O26" i="31"/>
  <c r="S26" i="31"/>
  <c r="S28" i="31" s="1"/>
  <c r="S29" i="31" s="1"/>
  <c r="W26" i="31"/>
  <c r="W28" i="31" s="1"/>
  <c r="W29" i="31" s="1"/>
  <c r="AA26" i="31"/>
  <c r="AE26" i="31"/>
  <c r="AI26" i="31"/>
  <c r="AM26" i="31"/>
  <c r="AQ26" i="31"/>
  <c r="AU26"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L26" i="31"/>
  <c r="L28" i="31" s="1"/>
  <c r="L29" i="31" s="1"/>
  <c r="P26" i="31"/>
  <c r="P28" i="31" s="1"/>
  <c r="P29" i="31" s="1"/>
  <c r="T26" i="31"/>
  <c r="T28" i="31" s="1"/>
  <c r="T29" i="31" s="1"/>
  <c r="X26" i="31"/>
  <c r="X28" i="31" s="1"/>
  <c r="X29" i="31" s="1"/>
  <c r="AB26" i="31"/>
  <c r="AB28" i="31" s="1"/>
  <c r="AB29" i="31" s="1"/>
  <c r="AF26" i="31"/>
  <c r="AF28" i="31" s="1"/>
  <c r="AF29" i="31" s="1"/>
  <c r="AJ26" i="31"/>
  <c r="AJ28" i="31" s="1"/>
  <c r="AJ29" i="31" s="1"/>
  <c r="AN26" i="31"/>
  <c r="AN28" i="31" s="1"/>
  <c r="AN29" i="31" s="1"/>
  <c r="AR26" i="31"/>
  <c r="AR28" i="31" s="1"/>
  <c r="AR29" i="31" s="1"/>
  <c r="AV26" i="31"/>
  <c r="AV28" i="31" s="1"/>
  <c r="AV29" i="31" s="1"/>
  <c r="H26" i="31"/>
  <c r="H28" i="31" s="1"/>
  <c r="H29" i="31" s="1"/>
  <c r="G26" i="31"/>
  <c r="G28" i="31" s="1"/>
  <c r="G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N28" i="31"/>
  <c r="N29" i="31" s="1"/>
  <c r="R28" i="31"/>
  <c r="R29" i="31" s="1"/>
  <c r="V28" i="31"/>
  <c r="V29" i="31" s="1"/>
  <c r="Z28" i="31"/>
  <c r="Z29" i="31" s="1"/>
  <c r="AD28" i="31"/>
  <c r="AD29" i="31" s="1"/>
  <c r="AH28" i="31"/>
  <c r="AH29" i="31" s="1"/>
  <c r="AL28" i="31"/>
  <c r="AL29" i="31" s="1"/>
  <c r="AP28" i="31"/>
  <c r="AP29" i="31" s="1"/>
  <c r="AT28" i="31"/>
  <c r="AT29" i="31" s="1"/>
  <c r="K28" i="31"/>
  <c r="K29" i="31" s="1"/>
  <c r="O28" i="31"/>
  <c r="O29" i="31" s="1"/>
  <c r="AA28" i="31"/>
  <c r="AA29" i="31" s="1"/>
  <c r="AE28" i="31"/>
  <c r="AE29" i="31" s="1"/>
  <c r="AI28" i="31"/>
  <c r="AI29" i="31" s="1"/>
  <c r="AM28" i="31"/>
  <c r="AM29" i="31" s="1"/>
  <c r="AQ28" i="31"/>
  <c r="AQ29" i="31" s="1"/>
  <c r="AU28" i="31"/>
  <c r="AU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s="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<sst xmlns="http://schemas.openxmlformats.org/spreadsheetml/2006/main" count="832" uniqueCount="362">
  <si>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</si>
  <si>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</si>
  <si>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</si>
  <si>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</si>
  <si>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</si>
  <si>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</si>
  <si>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</si>
  <si>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</si>
  <si>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</si>
  <si>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</si>
  <si>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</si>
  <si>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</si>
  <si>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</si>
  <si>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</si>
  <si>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</si>
  <si>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</si>
  <si>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</si>
  <si>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</si>
  <si>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</si>
  <si>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</si>
  <si>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</si>
  <si>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</si>
  <si>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</si>
  <si>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</si>
  <si>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</si>
  <si>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</si>
  <si>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</si>
  <si>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</si>
  <si>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</si>
  <si>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</si>
  <si>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</si>
  <si>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</si>
  <si>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</si>
  <si>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</si>
  <si>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</si>
  <si>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</si>
  <si>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</si>
  <si>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</si>
  <si>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</si>
  <si>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</si>
  <si>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</si>
  <si>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</si>
  <si>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</si>
  <si>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</si>
  <si>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</si>
  <si>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</si>
  <si>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</si>
  <si>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</si>
  <si>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</si>
  <si>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</si>
  <si>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</si>
  <si>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</si>
  <si>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</si>
  <si>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</si>
  <si>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</si>
  <si>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</si>
  <si>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</si>
  <si>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</si>
  <si>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</si>
  <si>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</si>
  <si>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</si>
  <si>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</si>
  <si>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</si>
  <si>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</si>
  <si>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</si>
  <si>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</si>
  <si>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</si>
  <si>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</si>
  <si>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</si>
  <si>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</si>
  <si>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</si>
  <si>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</si>
  <si>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</si>
  <si>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</si>
  <si>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</si>
  <si>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</si>
  <si>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</si>
  <si>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</si>
  <si>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</si>
  <si>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</si>
  <si>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</si>
  <si>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</si>
  <si>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</si>
  <si>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</si>
  <si>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</si>
  <si>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</si>
  <si>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</si>
  <si>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</si>
  <si>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</si>
  <si>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</si>
  <si>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</si>
  <si>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</si>
  <si>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</si>
  <si>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</si>
  <si>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</si>
  <si>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</si>
  <si>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</si>
  <si>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</si>
  <si>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</si>
  <si>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</si>
  <si>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</si>
  <si>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</si>
  <si>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</si>
  <si>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</si>
  <si>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</si>
  <si>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</si>
  <si>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</si>
  <si>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</si>
  <si>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</si>
  <si>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</si>
  <si>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</si>
  <si>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</si>
  <si>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</si>
  <si>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</si>
  <si>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</si>
  <si>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</si>
  <si>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</si>
  <si>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</si>
  <si>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</si>
  <si>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</si>
  <si>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</si>
  <si>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</si>
  <si>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</si>
  <si>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</si>
  <si>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</si>
  <si>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</si>
  <si>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</si>
  <si>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</si>
  <si>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</si>
  <si>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</si>
  <si>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</si>
  <si>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</si>
  <si>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</si>
  <si>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</si>
  <si>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</si>
  <si>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</si>
  <si>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</si>
  <si>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</si>
  <si>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</si>
  <si>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</si>
  <si>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</si>
  <si>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</si>
  <si>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</si>
  <si>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</si>
  <si>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</si>
  <si>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</si>
  <si>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</si>
  <si>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</si>
  <si>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</si>
  <si>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</si>
  <si>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</si>
  <si>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</si>
  <si>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</si>
  <si>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</si>
  <si>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</si>
  <si>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</si>
  <si>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</si>
  <si>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</si>
  <si>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</si>
  <si>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</si>
  <si>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</si>
  <si>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</si>
  <si>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</si>
  <si>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</si>
  <si>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</si>
  <si>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</si>
  <si>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</si>
  <si>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</si>
  <si>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</si>
  <si>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</si>
  <si>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</si>
  <si>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</si>
  <si>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</si>
  <si>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</si>
  <si>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</si>
  <si>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</si>
  <si>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</si>
  <si>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</si>
  <si>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</si>
  <si>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</si>
  <si>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</si>
  <si>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</si>
  <si>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</si>
  <si>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</si>
  <si>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</si>
  <si>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</si>
  <si>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</si>
  <si>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</si>
  <si>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</si>
  <si>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</si>
  <si>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</si>
  <si>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</si>
  <si>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</si>
  <si>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</si>
  <si>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</si>
  <si>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</si>
  <si>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</si>
  <si>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</si>
  <si>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</si>
  <si>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</si>
  <si>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</si>
  <si>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</si>
  <si>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</si>
  <si>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</si>
  <si>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</si>
  <si>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</si>
  <si>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</si>
  <si>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</si>
  <si>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</si>
  <si>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</si>
  <si>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</si>
  <si>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</si>
  <si>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</si>
  <si>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</si>
  <si>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</si>
  <si>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</si>
  <si>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</si>
  <si>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</si>
  <si>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</si>
  <si>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</si>
  <si>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</si>
  <si>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</si>
  <si>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</si>
  <si>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</si>
  <si>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</si>
  <si>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</si>
  <si>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</si>
  <si>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</si>
  <si>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</si>
  <si>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</si>
  <si>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</si>
  <si>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</si>
  <si>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</si>
  <si>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</si>
  <si>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</si>
  <si>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</si>
  <si>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</si>
  <si>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</si>
  <si>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</si>
  <si>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</si>
  <si>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</si>
  <si>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</si>
  <si>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</si>
  <si>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</si>
  <si>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</si>
  <si>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</si>
  <si>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</si>
  <si>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</si>
  <si>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</si>
  <si>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</si>
  <si>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</si>
  <si>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</si>
  <si>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</si>
  <si>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</si>
  <si>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</si>
  <si>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</si>
  <si>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</si>
  <si>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</si>
  <si>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</si>
  <si>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</si>
  <si>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</si>
  <si>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</si>
  <si>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</si>
  <si>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</si>
  <si>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</si>
  <si>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</si>
  <si>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</si>
  <si>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</si>
  <si>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</si>
  <si>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</si>
  <si>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</si>
  <si>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</si>
  <si>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</si>
  <si>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</si>
  <si>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</si>
  <si>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</si>
  <si>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</si>
  <si>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</si>
  <si>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</si>
  <si>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</si>
  <si>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</si>
  <si>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</si>
  <si>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</si>
  <si>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</si>
  <si>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</si>
  <si>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</si>
  <si>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</si>
  <si>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</si>
  <si>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</si>
  <si>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</si>
  <si>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</si>
  <si>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</si>
  <si>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</si>
  <si>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</si>
  <si>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</si>
  <si>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</si>
  <si>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</si>
  <si>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</si>
  <si>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</si>
  <si>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</si>
  <si>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</si>
  <si>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</si>
  <si>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</si>
  <si>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</si>
  <si>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</si>
  <si>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</si>
  <si>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</si>
  <si>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</si>
  <si>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</si>
  <si>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</si>
  <si>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</si>
  <si>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</si>
  <si>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</si>
  <si>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</si>
  <si>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</si>
  <si>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</si>
  <si>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</si>
  <si>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</si>
  <si>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</si>
  <si>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</si>
  <si>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</si>
  <si>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</si>
  <si>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</si>
  <si>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</si>
  <si>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</si>
  <si>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</si>
  <si>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</si>
  <si>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</si>
  <si>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</si>
  <si>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</si>
  <si>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</si>
  <si>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</si>
  <si>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</si>
  <si>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</si>
  <si>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</si>
  <si>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</si>
  <si>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</si>
  <si>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</si>
  <si>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</si>
  <si>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</si>
  <si>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</si>
  <si>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Installation of fault current limiters to reduce fault levels</t>
  </si>
  <si>
    <t>Total costs for installation of both Fault current limiters = £2m</t>
  </si>
  <si>
    <t>Option 1 - Replacement of transformers</t>
  </si>
  <si>
    <t>Replacement of the 11kV switchgear with higher rated switchgear</t>
  </si>
  <si>
    <t>This option is for the installation of a fault current limiter, in series with bus-section breakers in order to reduce the total fault currents infeed into 11kV faults)</t>
  </si>
  <si>
    <t>Anticipated cost for FL current limiters are £0.75m each + £250k for installation ( The current purchase cost for 2000A rated units is about £1.5m, but this cost is expected to reduce by 50% towards the end of the ED1 period)</t>
  </si>
  <si>
    <t>Inspection and Maintenance costs for the Fault current limiter are assumed to be £2,500 per year.</t>
  </si>
  <si>
    <t>This option is for the replacement of the 11kV switchgear (17 panel board)</t>
  </si>
  <si>
    <t>Additional costs (£200k) for replacement of a couple of distribution switchgear within a 200m radius of the primary (year 4)</t>
  </si>
  <si>
    <t>Existing switchgea anticipated to need replacement in ED5 period</t>
  </si>
  <si>
    <t>Option 1(i)</t>
  </si>
  <si>
    <t>Sensitivity Analysis of the adopted Baseline option (installation of fault current limiters)) in the event that its implementation costs (and related I&amp;M costs) increased by around 10%</t>
  </si>
  <si>
    <t>1(i)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</si>
  <si>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</si>
  <si>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</si>
  <si>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This is the optimum solution in addressing the fault level issues on the 11kV switchgear at Leicester. Although slightly more expensive in the long term,  it adds significantly more headroom for additional embededd generation connections for the future.</t>
  </si>
  <si>
    <t>CBA Option 1</t>
  </si>
  <si>
    <t>CBA Option 1(i)</t>
  </si>
  <si>
    <t>A 10% increase in the costs of the application of fault level limiters would make them more costly as a solution even though they add a lot more headroom. However, in this event, option 1 would be adopted</t>
  </si>
  <si>
    <t>To address the overstressing of the 11kV switchgear at Leicester Primary substation.</t>
  </si>
  <si>
    <t>Although marginally cheaper long term, it's cost per MW of added generation headroom is higher as it does not result in as much additional headroom for additional embededd generation connections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</si>
</sst>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188">
    <xf numFmtId="0" fontId="0" fillId="0" borderId="0" xfId="0"/>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5" borderId="0" xfId="0" applyFont="1" applyFill="1" applyBorder="1" applyAlignment="1" applyProtection="1">
      <alignment vertical="center"/>
      <protection locked="0"/>
    </xf>
    <xf numFmtId="0" fontId="0" fillId="0" borderId="0" xfId="0" applyAlignment="1">
      <alignment wrapText="1"/>
    </xf>
    <xf numFmtId="8" fontId="4" fillId="0" borderId="3" xfId="0" applyNumberFormat="1" applyFont="1" applyBorder="1" applyAlignment="1">
      <alignment horizontal="center" vertical="top"/>
    </xf>
    <xf numFmtId="0" fontId="3"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0" fillId="0" borderId="0" xfId="0" applyFont="1" applyAlignment="1">
      <alignment wrapText="1"/>
    </xf>
    <xf numFmtId="0" fontId="3" fillId="0" borderId="0" xfId="0" applyFont="1" applyAlignment="1">
      <alignment horizontal="left" vertical="top"/>
    </xf>
    <xf numFmtId="0" fontId="0" fillId="0" borderId="0" xfId="0" applyAlignment="1">
      <alignment horizontal="left" vertical="top"/>
    </xf>
    <xf numFmtId="0" fontId="4" fillId="0" borderId="3" xfId="0" applyFont="1" applyBorder="1" applyAlignment="1">
      <alignment vertical="center"/>
    </xf>
    <xf numFmtId="0" fontId="4" fillId="0" borderId="3" xfId="0" applyFont="1" applyBorder="1" applyAlignment="1">
      <alignment horizontal="center" vertical="center"/>
    </xf>
    <xf numFmtId="10" fontId="4" fillId="5" borderId="3" xfId="1" applyNumberFormat="1" applyFont="1" applyFill="1" applyBorder="1" applyProtection="1">
      <protection locked="0"/>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0" fontId="4" fillId="0" borderId="0" xfId="0" applyFont="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7" xfId="0" applyFont="1" applyBorder="1" applyAlignment="1">
      <alignment horizontal="left"/>
    </xf>
    <xf numFmtId="0" fontId="4" fillId="0" borderId="9" xfId="0" applyFont="1" applyBorder="1" applyAlignment="1">
      <alignment horizontal="left"/>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1" sqref="B1:E6"/>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A5" sqref="A5:D5"/>
    </sheetView>
  </sheetViews>
  <sheetFormatPr defaultRowHeight="15" x14ac:dyDescent="0.25"/>
  <cols>
    <col min="1" max="1" width="7.42578125" style="135" customWidth="1"/>
    <col min="2" max="2" width="64.85546875" style="132" customWidth="1"/>
  </cols>
  <sheetData>
    <row r="1" spans="1:4" ht="18.75" x14ac:dyDescent="0.25">
      <c r="A1" s="134"/>
      <c r="B1" s="134" t="s">
        <v>355</v>
      </c>
    </row>
    <row r="2" spans="1:4" x14ac:dyDescent="0.25">
      <c r="B2" s="135" t="s">
        <v>78</v>
      </c>
    </row>
    <row r="5" spans="1:4" ht="56.25" customHeight="1" x14ac:dyDescent="0.25">
      <c r="A5" s="136">
        <v>1</v>
      </c>
      <c r="B5" s="156" t="s">
        <v>354</v>
      </c>
      <c r="C5" s="157"/>
      <c r="D5" s="158"/>
    </row>
    <row r="6" spans="1:4" x14ac:dyDescent="0.25">
      <c r="A6" s="136"/>
      <c r="B6" s="137"/>
    </row>
    <row r="7" spans="1:4" x14ac:dyDescent="0.25">
      <c r="A7" s="136"/>
      <c r="B7" s="137"/>
    </row>
  </sheetData>
  <mergeCells count="1">
    <mergeCell ref="B5:D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19" zoomScaleNormal="100" workbookViewId="0">
      <selection activeCell="C6" sqref="C6"/>
    </sheetView>
  </sheetViews>
  <sheetFormatPr defaultRowHeight="15" x14ac:dyDescent="0.3"/>
  <cols>
    <col min="1" max="1" width="2.140625" style="1" customWidth="1"/>
    <col min="2" max="2" width="35.85546875" style="1" customWidth="1"/>
    <col min="3" max="3" width="155.7109375" style="1" customWidth="1"/>
    <col min="4" max="4" width="10.140625" style="1" bestFit="1" customWidth="1"/>
    <col min="5" max="16384" width="9.140625" style="1"/>
  </cols>
  <sheetData>
    <row r="1" spans="2:3" ht="19.5" x14ac:dyDescent="0.4">
      <c r="B1" s="98" t="s">
        <v>79</v>
      </c>
    </row>
    <row r="2" spans="2:3" x14ac:dyDescent="0.3">
      <c r="B2" s="24"/>
    </row>
    <row r="3" spans="2:3" x14ac:dyDescent="0.3">
      <c r="B3" s="24"/>
    </row>
    <row r="4" spans="2:3" x14ac:dyDescent="0.3">
      <c r="B4" s="88" t="s">
        <v>14</v>
      </c>
      <c r="C4" s="88" t="s">
        <v>26</v>
      </c>
    </row>
    <row r="5" spans="2:3" ht="45" x14ac:dyDescent="0.3">
      <c r="B5" s="95" t="s">
        <v>39</v>
      </c>
      <c r="C5" s="30" t="s">
        <v>98</v>
      </c>
    </row>
    <row r="6" spans="2:3" x14ac:dyDescent="0.3">
      <c r="B6" s="95" t="s">
        <v>220</v>
      </c>
      <c r="C6" s="30" t="s">
        <v>221</v>
      </c>
    </row>
    <row r="7" spans="2:3" ht="56.25" customHeight="1" x14ac:dyDescent="0.3">
      <c r="B7" s="96" t="s">
        <v>305</v>
      </c>
      <c r="C7" s="30" t="s">
        <v>339</v>
      </c>
    </row>
    <row r="8" spans="2:3" x14ac:dyDescent="0.3">
      <c r="B8" s="97" t="s">
        <v>306</v>
      </c>
      <c r="C8" s="30" t="s">
        <v>307</v>
      </c>
    </row>
    <row r="9" spans="2:3" ht="30" x14ac:dyDescent="0.3">
      <c r="B9" s="96" t="s">
        <v>227</v>
      </c>
      <c r="C9" s="30" t="s">
        <v>338</v>
      </c>
    </row>
    <row r="10" spans="2:3" x14ac:dyDescent="0.3">
      <c r="B10" s="97" t="s">
        <v>218</v>
      </c>
      <c r="C10" s="30" t="s">
        <v>219</v>
      </c>
    </row>
    <row r="12" spans="2:3" x14ac:dyDescent="0.3">
      <c r="B12" s="24"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4"/>
    </row>
    <row r="18" spans="2:4" x14ac:dyDescent="0.3">
      <c r="B18" s="1" t="s">
        <v>66</v>
      </c>
    </row>
    <row r="19" spans="2:4" ht="19.5" customHeight="1" x14ac:dyDescent="0.3">
      <c r="B19" s="1"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5" t="s">
        <v>225</v>
      </c>
      <c r="C26" s="145"/>
      <c r="D26" s="145"/>
    </row>
    <row r="28" spans="2:4" x14ac:dyDescent="0.3">
      <c r="B28" s="1" t="s">
        <v>99</v>
      </c>
    </row>
    <row r="32" spans="2:4" x14ac:dyDescent="0.3">
      <c r="B32" s="24"/>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37"/>
  <sheetViews>
    <sheetView showGridLines="0" tabSelected="1" zoomScale="80" zoomScaleNormal="80" workbookViewId="0">
      <pane ySplit="3" topLeftCell="A4" activePane="bottomLeft" state="frozen"/>
      <selection pane="bottomLeft" activeCell="G9" sqref="G9"/>
    </sheetView>
  </sheetViews>
  <sheetFormatPr defaultRowHeight="15" x14ac:dyDescent="0.3"/>
  <cols>
    <col min="1" max="1" width="4" style="1" customWidth="1"/>
    <col min="2" max="2" width="7.7109375" style="1" customWidth="1"/>
    <col min="3" max="3" width="31.85546875" style="1" customWidth="1"/>
    <col min="4" max="4" width="21" style="1" customWidth="1"/>
    <col min="5" max="5" width="54.42578125" style="1" customWidth="1"/>
    <col min="6" max="6" width="28.7109375" style="1" customWidth="1"/>
    <col min="7" max="11" width="11.140625" style="1" customWidth="1"/>
    <col min="12" max="16384" width="9.140625" style="1"/>
  </cols>
  <sheetData>
    <row r="1" spans="2:26" x14ac:dyDescent="0.3">
      <c r="B1" s="24" t="s">
        <v>49</v>
      </c>
      <c r="Z1" s="25" t="s">
        <v>29</v>
      </c>
    </row>
    <row r="2" spans="2:26" x14ac:dyDescent="0.3">
      <c r="B2" s="163" t="s">
        <v>360</v>
      </c>
      <c r="C2" s="164"/>
      <c r="D2" s="164"/>
      <c r="E2" s="164"/>
      <c r="F2" s="165"/>
      <c r="Z2" s="25" t="s">
        <v>81</v>
      </c>
    </row>
    <row r="3" spans="2:26" ht="24.75" customHeight="1" x14ac:dyDescent="0.3">
      <c r="B3" s="166"/>
      <c r="C3" s="167"/>
      <c r="D3" s="167"/>
      <c r="E3" s="167"/>
      <c r="F3" s="168"/>
    </row>
    <row r="4" spans="2:26" ht="18" customHeight="1" x14ac:dyDescent="0.3">
      <c r="B4" s="24" t="s">
        <v>80</v>
      </c>
      <c r="C4" s="26"/>
      <c r="D4" s="26"/>
      <c r="E4" s="26"/>
      <c r="F4" s="26"/>
    </row>
    <row r="5" spans="2:26" ht="24.75" customHeight="1" x14ac:dyDescent="0.3">
      <c r="B5" s="159"/>
      <c r="C5" s="160"/>
      <c r="D5" s="160"/>
      <c r="E5" s="160"/>
      <c r="F5" s="161"/>
    </row>
    <row r="6" spans="2:26" ht="13.5" customHeight="1" x14ac:dyDescent="0.3">
      <c r="B6" s="26"/>
      <c r="C6" s="26"/>
      <c r="D6" s="26"/>
      <c r="E6" s="26"/>
      <c r="F6" s="26"/>
    </row>
    <row r="7" spans="2:26" x14ac:dyDescent="0.3">
      <c r="B7" s="24" t="s">
        <v>50</v>
      </c>
    </row>
    <row r="8" spans="2:26" x14ac:dyDescent="0.3">
      <c r="B8" s="170" t="s">
        <v>27</v>
      </c>
      <c r="C8" s="171"/>
      <c r="D8" s="169" t="s">
        <v>30</v>
      </c>
      <c r="E8" s="169"/>
      <c r="F8" s="169"/>
    </row>
    <row r="9" spans="2:26" ht="76.5" customHeight="1" x14ac:dyDescent="0.3">
      <c r="B9" s="156" t="s">
        <v>340</v>
      </c>
      <c r="C9" s="157"/>
      <c r="D9" s="156" t="s">
        <v>341</v>
      </c>
      <c r="E9" s="157"/>
      <c r="F9" s="158"/>
    </row>
    <row r="10" spans="2:26" ht="68.25" customHeight="1" x14ac:dyDescent="0.3">
      <c r="B10" s="156" t="s">
        <v>227</v>
      </c>
      <c r="C10" s="157"/>
      <c r="D10" s="156" t="s">
        <v>344</v>
      </c>
      <c r="E10" s="157"/>
      <c r="F10" s="158"/>
    </row>
    <row r="11" spans="2:26" ht="41.25" customHeight="1" x14ac:dyDescent="0.3">
      <c r="B11" s="172" t="s">
        <v>351</v>
      </c>
      <c r="C11" s="173"/>
      <c r="D11" s="146" t="s">
        <v>352</v>
      </c>
      <c r="E11" s="147"/>
      <c r="F11" s="148"/>
    </row>
    <row r="12" spans="2:26" ht="22.5" customHeight="1" x14ac:dyDescent="0.3">
      <c r="B12" s="149"/>
      <c r="C12" s="150"/>
      <c r="D12" s="162"/>
      <c r="E12" s="162"/>
      <c r="F12" s="162"/>
    </row>
    <row r="13" spans="2:26" ht="22.5" customHeight="1" x14ac:dyDescent="0.3">
      <c r="B13" s="149"/>
      <c r="C13" s="150"/>
      <c r="D13" s="162"/>
      <c r="E13" s="162"/>
      <c r="F13" s="162"/>
    </row>
    <row r="14" spans="2:26" ht="22.5" customHeight="1" x14ac:dyDescent="0.3">
      <c r="B14" s="149"/>
      <c r="C14" s="150"/>
      <c r="D14" s="162"/>
      <c r="E14" s="162"/>
      <c r="F14" s="162"/>
    </row>
    <row r="15" spans="2:26" ht="22.5" customHeight="1" x14ac:dyDescent="0.3">
      <c r="B15" s="149"/>
      <c r="C15" s="150"/>
      <c r="D15" s="162"/>
      <c r="E15" s="162"/>
      <c r="F15" s="162"/>
    </row>
    <row r="16" spans="2:26" ht="22.5" customHeight="1" x14ac:dyDescent="0.3">
      <c r="B16" s="149"/>
      <c r="C16" s="150"/>
      <c r="D16" s="162"/>
      <c r="E16" s="162"/>
      <c r="F16" s="162"/>
    </row>
    <row r="17" spans="2:11" ht="22.5" customHeight="1" x14ac:dyDescent="0.3">
      <c r="B17" s="149"/>
      <c r="C17" s="150"/>
      <c r="D17" s="162"/>
      <c r="E17" s="162"/>
      <c r="F17" s="162"/>
    </row>
    <row r="18" spans="2:11" ht="22.5" customHeight="1" x14ac:dyDescent="0.3">
      <c r="B18" s="149"/>
      <c r="C18" s="150"/>
      <c r="D18" s="162"/>
      <c r="E18" s="162"/>
      <c r="F18" s="162"/>
    </row>
    <row r="19" spans="2:11" ht="22.5" customHeight="1" x14ac:dyDescent="0.3">
      <c r="B19" s="149"/>
      <c r="C19" s="150"/>
      <c r="D19" s="162"/>
      <c r="E19" s="162"/>
      <c r="F19" s="162"/>
    </row>
    <row r="20" spans="2:11" ht="22.5" customHeight="1" x14ac:dyDescent="0.3">
      <c r="B20" s="149"/>
      <c r="C20" s="150"/>
      <c r="D20" s="162"/>
      <c r="E20" s="162"/>
      <c r="F20" s="162"/>
    </row>
    <row r="21" spans="2:11" ht="22.5" customHeight="1" x14ac:dyDescent="0.3">
      <c r="B21" s="149"/>
      <c r="C21" s="150"/>
      <c r="D21" s="162"/>
      <c r="E21" s="162"/>
      <c r="F21" s="162"/>
    </row>
    <row r="22" spans="2:11" ht="22.5" customHeight="1" x14ac:dyDescent="0.3">
      <c r="B22" s="149"/>
      <c r="C22" s="150"/>
      <c r="D22" s="162"/>
      <c r="E22" s="162"/>
      <c r="F22" s="162"/>
    </row>
    <row r="23" spans="2:11" ht="22.5" customHeight="1" x14ac:dyDescent="0.3">
      <c r="B23" s="149"/>
      <c r="C23" s="150"/>
      <c r="D23" s="162"/>
      <c r="E23" s="162"/>
      <c r="F23" s="162"/>
    </row>
    <row r="24" spans="2:11" ht="12.75" customHeight="1" x14ac:dyDescent="0.3">
      <c r="B24" s="27"/>
      <c r="C24" s="27"/>
      <c r="D24" s="28"/>
      <c r="E24" s="28"/>
      <c r="F24" s="28"/>
    </row>
    <row r="25" spans="2:11" x14ac:dyDescent="0.3">
      <c r="B25" s="24" t="s">
        <v>51</v>
      </c>
    </row>
    <row r="26" spans="2:11" ht="38.25" customHeight="1" x14ac:dyDescent="0.3">
      <c r="B26" s="152" t="s">
        <v>48</v>
      </c>
      <c r="C26" s="154" t="s">
        <v>27</v>
      </c>
      <c r="D26" s="154" t="s">
        <v>28</v>
      </c>
      <c r="E26" s="154" t="s">
        <v>30</v>
      </c>
      <c r="F26" s="152" t="s">
        <v>31</v>
      </c>
      <c r="G26" s="151" t="s">
        <v>102</v>
      </c>
      <c r="H26" s="151"/>
      <c r="I26" s="151"/>
      <c r="J26" s="151"/>
      <c r="K26" s="151"/>
    </row>
    <row r="27" spans="2:11" x14ac:dyDescent="0.3">
      <c r="B27" s="153"/>
      <c r="C27" s="155"/>
      <c r="D27" s="155"/>
      <c r="E27" s="155"/>
      <c r="F27" s="153"/>
      <c r="G27" s="63" t="s">
        <v>103</v>
      </c>
      <c r="H27" s="63" t="s">
        <v>104</v>
      </c>
      <c r="I27" s="63" t="s">
        <v>105</v>
      </c>
      <c r="J27" s="63" t="s">
        <v>106</v>
      </c>
      <c r="K27" s="63" t="s">
        <v>107</v>
      </c>
    </row>
    <row r="28" spans="2:11" ht="60" x14ac:dyDescent="0.3">
      <c r="B28" s="141" t="s">
        <v>340</v>
      </c>
      <c r="C28" s="30" t="str">
        <f>D9</f>
        <v>Installation of fault current limiters to reduce fault levels</v>
      </c>
      <c r="D28" s="141" t="s">
        <v>29</v>
      </c>
      <c r="E28" s="30" t="s">
        <v>356</v>
      </c>
      <c r="F28" s="29" t="s">
        <v>159</v>
      </c>
      <c r="G28" s="133"/>
      <c r="H28" s="133"/>
      <c r="I28" s="133"/>
      <c r="J28" s="133"/>
      <c r="K28" s="29"/>
    </row>
    <row r="29" spans="2:11" ht="60" x14ac:dyDescent="0.3">
      <c r="B29" s="141">
        <v>1</v>
      </c>
      <c r="C29" s="143" t="s">
        <v>343</v>
      </c>
      <c r="D29" s="141" t="s">
        <v>81</v>
      </c>
      <c r="E29" s="143" t="s">
        <v>361</v>
      </c>
      <c r="F29" s="140"/>
      <c r="G29" s="144">
        <f>'Option 1'!$C$4</f>
        <v>-3.8769083198658648E-2</v>
      </c>
      <c r="H29" s="144">
        <f>'Option 1'!$C$5</f>
        <v>-4.0615700871463878E-2</v>
      </c>
      <c r="I29" s="144">
        <f>'Option 1'!$C$6</f>
        <v>4.8625629779390694E-2</v>
      </c>
      <c r="J29" s="144">
        <f>'Option 1'!C7</f>
        <v>0.19123060415961152</v>
      </c>
      <c r="K29" s="65"/>
    </row>
    <row r="30" spans="2:11" ht="87" customHeight="1" x14ac:dyDescent="0.3">
      <c r="B30" s="141" t="s">
        <v>353</v>
      </c>
      <c r="C30" s="143" t="str">
        <f>D11</f>
        <v>Sensitivity Analysis of the adopted Baseline option (installation of fault current limiters)) in the event that its implementation costs (and related I&amp;M costs) increased by around 10%</v>
      </c>
      <c r="D30" s="140"/>
      <c r="E30" s="143" t="s">
        <v>359</v>
      </c>
      <c r="F30" s="140"/>
      <c r="G30" s="144">
        <f>'Option 1 (i)'!$C4</f>
        <v>3.5222517590021554E-2</v>
      </c>
      <c r="H30" s="144">
        <f>'Option 1 (i)'!$C5</f>
        <v>4.9502450942604054E-2</v>
      </c>
      <c r="I30" s="144">
        <f>'Option 1 (i)'!$C6</f>
        <v>0.15010078792252912</v>
      </c>
      <c r="J30" s="144">
        <f>'Option 1 (i)'!$C7</f>
        <v>0.30407782300281977</v>
      </c>
      <c r="K30" s="29"/>
    </row>
    <row r="31" spans="2:11" ht="27.75" customHeight="1" x14ac:dyDescent="0.3">
      <c r="B31" s="141">
        <v>2</v>
      </c>
      <c r="C31" s="29"/>
      <c r="D31" s="29"/>
      <c r="E31" s="30"/>
      <c r="F31" s="29"/>
      <c r="G31" s="64"/>
      <c r="H31" s="64"/>
      <c r="I31" s="64"/>
      <c r="J31" s="64"/>
      <c r="K31" s="29"/>
    </row>
    <row r="32" spans="2:11" ht="27.75" customHeight="1" x14ac:dyDescent="0.3">
      <c r="B32" s="141">
        <v>3</v>
      </c>
      <c r="C32" s="29"/>
      <c r="D32" s="29"/>
      <c r="E32" s="30"/>
      <c r="F32" s="29"/>
      <c r="G32" s="64"/>
      <c r="H32" s="64"/>
      <c r="I32" s="64"/>
      <c r="J32" s="64"/>
      <c r="K32" s="29"/>
    </row>
    <row r="37" spans="2:2" x14ac:dyDescent="0.3">
      <c r="B37" s="1" t="s">
        <v>108</v>
      </c>
    </row>
  </sheetData>
  <mergeCells count="40">
    <mergeCell ref="B2:F3"/>
    <mergeCell ref="B21:C21"/>
    <mergeCell ref="B22:C22"/>
    <mergeCell ref="D18:F18"/>
    <mergeCell ref="D12:F12"/>
    <mergeCell ref="D13:F13"/>
    <mergeCell ref="D14:F14"/>
    <mergeCell ref="D15:F15"/>
    <mergeCell ref="D16:F16"/>
    <mergeCell ref="D17:F17"/>
    <mergeCell ref="D8:F8"/>
    <mergeCell ref="B8:C8"/>
    <mergeCell ref="B9:C9"/>
    <mergeCell ref="B10:C10"/>
    <mergeCell ref="B11:C11"/>
    <mergeCell ref="D10:F10"/>
    <mergeCell ref="D9:F9"/>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D11:F11"/>
    <mergeCell ref="B20:C20"/>
    <mergeCell ref="G26:K26"/>
    <mergeCell ref="B26:B27"/>
    <mergeCell ref="C26:C27"/>
    <mergeCell ref="D26:D27"/>
    <mergeCell ref="E26:E27"/>
    <mergeCell ref="F26:F27"/>
  </mergeCells>
  <conditionalFormatting sqref="B29:F32 G31:K32">
    <cfRule type="expression" dxfId="5" priority="11">
      <formula>$D29="adopted"</formula>
    </cfRule>
  </conditionalFormatting>
  <conditionalFormatting sqref="G29:K29 G30:J30">
    <cfRule type="expression" dxfId="4" priority="8">
      <formula>$D29="adopted"</formula>
    </cfRule>
  </conditionalFormatting>
  <conditionalFormatting sqref="K30">
    <cfRule type="expression" dxfId="3" priority="7">
      <formula>$D30="adopted"</formula>
    </cfRule>
  </conditionalFormatting>
  <conditionalFormatting sqref="G31:J31">
    <cfRule type="expression" dxfId="2" priority="5">
      <formula>$D31="adopted"</formula>
    </cfRule>
  </conditionalFormatting>
  <conditionalFormatting sqref="G32:J32">
    <cfRule type="expression" dxfId="1" priority="4">
      <formula>$D32="adopted"</formula>
    </cfRule>
  </conditionalFormatting>
  <conditionalFormatting sqref="B28:K28">
    <cfRule type="expression" dxfId="0" priority="1">
      <formula>$D28="Adopted"</formula>
    </cfRule>
  </conditionalFormatting>
  <dataValidations count="1">
    <dataValidation type="list" allowBlank="1" showInputMessage="1" showErrorMessage="1" sqref="D28:D32">
      <formula1>$Z$1:$Z$2</formula1>
    </dataValidation>
  </dataValidations>
  <pageMargins left="0.70866141732283472" right="0.70866141732283472" top="0.74803149606299213" bottom="0.74803149606299213" header="0.31496062992125984" footer="0.31496062992125984"/>
  <pageSetup paperSize="9" scale="44"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19" customWidth="1"/>
    <col min="2" max="2" width="25.7109375" style="19" customWidth="1"/>
    <col min="3" max="3" width="12.7109375" style="19" customWidth="1"/>
    <col min="4" max="4" width="12.140625" style="19" customWidth="1"/>
    <col min="5" max="5" width="11.140625" style="19" customWidth="1"/>
    <col min="6" max="6" width="47.85546875" style="19" customWidth="1"/>
    <col min="7" max="7" width="17.28515625" style="19" customWidth="1"/>
    <col min="8" max="11" width="11" style="19" customWidth="1"/>
    <col min="12" max="16384" width="9.140625" style="19"/>
  </cols>
  <sheetData>
    <row r="1" spans="1:59" ht="19.5" x14ac:dyDescent="0.4">
      <c r="A1" s="20"/>
      <c r="B1" s="31" t="s">
        <v>86</v>
      </c>
      <c r="C1" s="20"/>
      <c r="D1" s="20"/>
      <c r="E1" s="20"/>
      <c r="F1" s="31" t="s">
        <v>87</v>
      </c>
      <c r="G1" s="20"/>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row>
    <row r="2" spans="1:59" ht="19.5" x14ac:dyDescent="0.4">
      <c r="A2" s="20"/>
      <c r="B2" s="31"/>
      <c r="C2" s="20"/>
      <c r="D2" s="20"/>
      <c r="E2" s="20"/>
      <c r="F2" s="20"/>
      <c r="G2" s="20"/>
      <c r="H2" s="3">
        <v>1</v>
      </c>
      <c r="I2" s="3">
        <v>2</v>
      </c>
      <c r="J2" s="3">
        <v>3</v>
      </c>
      <c r="K2" s="3">
        <v>4</v>
      </c>
      <c r="L2" s="3">
        <v>5</v>
      </c>
      <c r="M2" s="3">
        <v>6</v>
      </c>
      <c r="N2" s="3">
        <v>7</v>
      </c>
      <c r="O2" s="3">
        <v>8</v>
      </c>
      <c r="P2" s="3">
        <v>9</v>
      </c>
      <c r="Q2" s="3">
        <v>10</v>
      </c>
      <c r="R2" s="3">
        <v>11</v>
      </c>
      <c r="S2" s="3">
        <v>12</v>
      </c>
      <c r="T2" s="3">
        <v>13</v>
      </c>
      <c r="U2" s="3">
        <v>14</v>
      </c>
      <c r="V2" s="3">
        <v>15</v>
      </c>
      <c r="W2" s="3">
        <v>16</v>
      </c>
      <c r="X2" s="3">
        <v>17</v>
      </c>
      <c r="Y2" s="3">
        <v>18</v>
      </c>
      <c r="Z2" s="3">
        <v>19</v>
      </c>
      <c r="AA2" s="3">
        <v>20</v>
      </c>
      <c r="AB2" s="3">
        <v>21</v>
      </c>
      <c r="AC2" s="3">
        <v>22</v>
      </c>
      <c r="AD2" s="3">
        <v>23</v>
      </c>
      <c r="AE2" s="3">
        <v>24</v>
      </c>
      <c r="AF2" s="3">
        <v>25</v>
      </c>
      <c r="AG2" s="3">
        <v>26</v>
      </c>
      <c r="AH2" s="3">
        <v>27</v>
      </c>
      <c r="AI2" s="3">
        <v>28</v>
      </c>
      <c r="AJ2" s="3">
        <v>29</v>
      </c>
      <c r="AK2" s="3">
        <v>30</v>
      </c>
      <c r="AL2" s="3">
        <v>31</v>
      </c>
      <c r="AM2" s="3">
        <v>32</v>
      </c>
      <c r="AN2" s="3">
        <v>33</v>
      </c>
      <c r="AO2" s="3">
        <v>34</v>
      </c>
      <c r="AP2" s="3">
        <v>35</v>
      </c>
      <c r="AQ2" s="3">
        <v>36</v>
      </c>
      <c r="AR2" s="3">
        <v>37</v>
      </c>
      <c r="AS2" s="3">
        <v>38</v>
      </c>
      <c r="AT2" s="3">
        <v>39</v>
      </c>
      <c r="AU2" s="3">
        <v>40</v>
      </c>
      <c r="AV2" s="3">
        <v>41</v>
      </c>
      <c r="AW2" s="3">
        <v>42</v>
      </c>
      <c r="AX2" s="3">
        <v>43</v>
      </c>
      <c r="AY2" s="3">
        <v>44</v>
      </c>
      <c r="AZ2" s="3">
        <v>45</v>
      </c>
      <c r="BA2" s="3">
        <v>46</v>
      </c>
      <c r="BB2" s="3">
        <v>47</v>
      </c>
      <c r="BC2" s="3">
        <v>48</v>
      </c>
      <c r="BD2" s="3">
        <v>49</v>
      </c>
      <c r="BE2" s="3">
        <v>50</v>
      </c>
      <c r="BF2" s="3">
        <v>51</v>
      </c>
      <c r="BG2" s="3">
        <v>52</v>
      </c>
    </row>
    <row r="3" spans="1:59" x14ac:dyDescent="0.3">
      <c r="A3" s="20"/>
      <c r="B3" s="21" t="s">
        <v>63</v>
      </c>
      <c r="C3" s="142">
        <v>4.8300000000000003E-2</v>
      </c>
      <c r="D3" s="110" t="s">
        <v>297</v>
      </c>
      <c r="E3" s="20"/>
      <c r="F3" s="76"/>
      <c r="G3" s="128" t="s">
        <v>310</v>
      </c>
      <c r="H3" s="8">
        <v>2016</v>
      </c>
      <c r="I3" s="8">
        <v>2017</v>
      </c>
      <c r="J3" s="8">
        <v>2018</v>
      </c>
      <c r="K3" s="8">
        <v>2019</v>
      </c>
      <c r="L3" s="8">
        <v>2020</v>
      </c>
      <c r="M3" s="8">
        <v>2021</v>
      </c>
      <c r="N3" s="8">
        <v>2022</v>
      </c>
      <c r="O3" s="8">
        <v>2023</v>
      </c>
      <c r="P3" s="3">
        <v>2024</v>
      </c>
      <c r="Q3" s="3">
        <v>2025</v>
      </c>
      <c r="R3" s="3">
        <v>2026</v>
      </c>
      <c r="S3" s="3">
        <v>2027</v>
      </c>
      <c r="T3" s="3">
        <v>2028</v>
      </c>
      <c r="U3" s="3">
        <v>2029</v>
      </c>
      <c r="V3" s="3">
        <v>2030</v>
      </c>
      <c r="W3" s="3">
        <v>2031</v>
      </c>
      <c r="X3" s="3">
        <v>2032</v>
      </c>
      <c r="Y3" s="3">
        <v>2033</v>
      </c>
      <c r="Z3" s="3">
        <v>2034</v>
      </c>
      <c r="AA3" s="3">
        <v>2035</v>
      </c>
      <c r="AB3" s="3">
        <v>2036</v>
      </c>
      <c r="AC3" s="3">
        <v>2037</v>
      </c>
      <c r="AD3" s="3">
        <v>2038</v>
      </c>
      <c r="AE3" s="3">
        <v>2039</v>
      </c>
      <c r="AF3" s="3">
        <v>2040</v>
      </c>
      <c r="AG3" s="3">
        <v>2041</v>
      </c>
      <c r="AH3" s="3">
        <v>2042</v>
      </c>
      <c r="AI3" s="3">
        <v>2043</v>
      </c>
      <c r="AJ3" s="3">
        <v>2044</v>
      </c>
      <c r="AK3" s="3">
        <v>2045</v>
      </c>
      <c r="AL3" s="3">
        <v>2046</v>
      </c>
      <c r="AM3" s="3">
        <v>2047</v>
      </c>
      <c r="AN3" s="3">
        <v>2048</v>
      </c>
      <c r="AO3" s="3">
        <v>2049</v>
      </c>
      <c r="AP3" s="3">
        <v>2050</v>
      </c>
      <c r="AQ3" s="3">
        <v>2051</v>
      </c>
      <c r="AR3" s="3">
        <v>2052</v>
      </c>
      <c r="AS3" s="3">
        <v>2053</v>
      </c>
      <c r="AT3" s="3">
        <v>2054</v>
      </c>
      <c r="AU3" s="3">
        <v>2055</v>
      </c>
      <c r="AV3" s="3">
        <v>2056</v>
      </c>
      <c r="AW3" s="3">
        <v>2057</v>
      </c>
      <c r="AX3" s="3">
        <v>2058</v>
      </c>
      <c r="AY3" s="3">
        <v>2059</v>
      </c>
      <c r="AZ3" s="3">
        <v>2060</v>
      </c>
      <c r="BA3" s="3">
        <v>2061</v>
      </c>
      <c r="BB3" s="3">
        <v>2062</v>
      </c>
      <c r="BC3" s="3">
        <v>2063</v>
      </c>
      <c r="BD3" s="3">
        <v>2064</v>
      </c>
      <c r="BE3" s="3">
        <v>2065</v>
      </c>
      <c r="BF3" s="3">
        <v>2066</v>
      </c>
      <c r="BG3" s="3">
        <v>2067</v>
      </c>
    </row>
    <row r="4" spans="1:59" ht="16.5" x14ac:dyDescent="0.3">
      <c r="A4" s="20"/>
      <c r="B4" s="21" t="s">
        <v>9</v>
      </c>
      <c r="C4" s="22">
        <v>3.5000000000000003E-2</v>
      </c>
      <c r="D4" s="20"/>
      <c r="E4" s="20"/>
      <c r="F4" s="3" t="s">
        <v>314</v>
      </c>
      <c r="G4" s="3"/>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0"/>
      <c r="B5" s="21" t="s">
        <v>10</v>
      </c>
      <c r="C5" s="22">
        <v>0.03</v>
      </c>
      <c r="D5" s="20"/>
      <c r="E5" s="20"/>
      <c r="F5" s="50" t="s">
        <v>315</v>
      </c>
      <c r="G5" s="37"/>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0"/>
      <c r="B6" s="21" t="s">
        <v>67</v>
      </c>
      <c r="C6" s="22">
        <v>1.4999999999999999E-2</v>
      </c>
      <c r="D6" s="20"/>
      <c r="E6" s="20"/>
      <c r="F6" s="50" t="s">
        <v>205</v>
      </c>
      <c r="G6" s="49">
        <f>46.97*$D$23</f>
        <v>48.421269267230777</v>
      </c>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row>
    <row r="7" spans="1:59" x14ac:dyDescent="0.3">
      <c r="A7" s="20"/>
      <c r="B7" s="21" t="s">
        <v>0</v>
      </c>
      <c r="C7" s="23">
        <v>45</v>
      </c>
      <c r="D7" s="20"/>
      <c r="E7" s="20"/>
      <c r="F7" s="50" t="s">
        <v>208</v>
      </c>
      <c r="G7" s="49">
        <f>14.980651778872*$D$23</f>
        <v>15.443520834221436</v>
      </c>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row>
    <row r="8" spans="1:59" x14ac:dyDescent="0.3">
      <c r="A8" s="20"/>
      <c r="B8" s="20"/>
      <c r="C8" s="20"/>
      <c r="D8" s="20"/>
      <c r="E8" s="21"/>
      <c r="F8" s="50" t="s">
        <v>206</v>
      </c>
      <c r="G8" s="49">
        <f>0.365381750704194*$D$23</f>
        <v>0.37667123985905826</v>
      </c>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row>
    <row r="9" spans="1:59" ht="16.5" x14ac:dyDescent="0.3">
      <c r="A9" s="20"/>
      <c r="B9" s="20"/>
      <c r="C9" s="20"/>
      <c r="D9" s="20"/>
      <c r="E9" s="21"/>
      <c r="F9" s="50" t="s">
        <v>311</v>
      </c>
      <c r="G9" s="49">
        <f>1.3368*$D$15</f>
        <v>1.792473160706946</v>
      </c>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59" ht="16.5" x14ac:dyDescent="0.3">
      <c r="A10" s="20"/>
      <c r="B10" s="20"/>
      <c r="C10" s="20"/>
      <c r="D10" s="20"/>
      <c r="E10" s="20"/>
      <c r="F10" s="50" t="s">
        <v>312</v>
      </c>
      <c r="G10" s="49">
        <f>(20500/1000000)*$D$15</f>
        <v>2.7487806548842308E-2</v>
      </c>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59" x14ac:dyDescent="0.3">
      <c r="A11" s="20"/>
      <c r="B11" s="83" t="s">
        <v>72</v>
      </c>
      <c r="C11" s="20"/>
      <c r="D11" s="20"/>
      <c r="E11" s="20"/>
      <c r="F11" s="50" t="s">
        <v>207</v>
      </c>
      <c r="G11" s="80">
        <f>35*$D$23</f>
        <v>36.081422702854532</v>
      </c>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59" ht="16.5" x14ac:dyDescent="0.3">
      <c r="A12" s="20"/>
      <c r="B12" s="20" t="s">
        <v>73</v>
      </c>
      <c r="C12" s="20"/>
      <c r="D12" s="20"/>
      <c r="E12" s="20"/>
      <c r="F12" s="50"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0"/>
      <c r="B13" s="174" t="s">
        <v>75</v>
      </c>
      <c r="C13" s="175"/>
      <c r="D13" s="127" t="s">
        <v>329</v>
      </c>
      <c r="E13" s="20"/>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x14ac:dyDescent="0.35">
      <c r="A14" s="20"/>
      <c r="B14" s="176"/>
      <c r="C14" s="177"/>
      <c r="D14" s="41" t="s">
        <v>109</v>
      </c>
      <c r="E14" s="20"/>
      <c r="F14" s="66"/>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x14ac:dyDescent="0.35">
      <c r="A15" s="20"/>
      <c r="B15" s="178" t="s">
        <v>330</v>
      </c>
      <c r="C15" s="40" t="s">
        <v>323</v>
      </c>
      <c r="D15" s="126">
        <v>1.3408686121386491</v>
      </c>
      <c r="E15" s="20"/>
      <c r="F15" s="69" t="s">
        <v>92</v>
      </c>
      <c r="G15" s="37"/>
      <c r="H15" s="37"/>
      <c r="I15" s="75"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x14ac:dyDescent="0.35">
      <c r="A16" s="20"/>
      <c r="B16" s="178"/>
      <c r="C16" s="40" t="s">
        <v>324</v>
      </c>
      <c r="D16" s="126">
        <v>1.3004251926654264</v>
      </c>
      <c r="E16" s="82"/>
      <c r="F16" s="70" t="s">
        <v>157</v>
      </c>
      <c r="G16" s="37"/>
      <c r="H16" s="37"/>
      <c r="I16" s="75" t="s">
        <v>331</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x14ac:dyDescent="0.35">
      <c r="A17" s="20"/>
      <c r="B17" s="178"/>
      <c r="C17" s="40"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0"/>
      <c r="B18" s="178"/>
      <c r="C18" s="40" t="s">
        <v>326</v>
      </c>
      <c r="D18" s="126">
        <v>1.2214410516681917</v>
      </c>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ht="15" customHeight="1" x14ac:dyDescent="0.35">
      <c r="A19" s="20"/>
      <c r="B19" s="178"/>
      <c r="C19" s="40" t="s">
        <v>327</v>
      </c>
      <c r="D19" s="126">
        <v>1.1729854979825014</v>
      </c>
      <c r="E19" s="20"/>
      <c r="F19" s="20"/>
      <c r="G19" s="84" t="b">
        <v>0</v>
      </c>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ht="15.75" x14ac:dyDescent="0.35">
      <c r="A20" s="20"/>
      <c r="B20" s="178"/>
      <c r="C20" s="40" t="s">
        <v>328</v>
      </c>
      <c r="D20" s="126">
        <v>1.1391712578567545</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ht="15.75" x14ac:dyDescent="0.35">
      <c r="A21" s="20"/>
      <c r="B21" s="178"/>
      <c r="C21" s="40" t="s">
        <v>253</v>
      </c>
      <c r="D21" s="126">
        <v>1.1339796076008035</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ht="15.75" x14ac:dyDescent="0.35">
      <c r="A22" s="20"/>
      <c r="B22" s="178"/>
      <c r="C22" s="40" t="s">
        <v>254</v>
      </c>
      <c r="D22" s="126">
        <v>1.0803620708687494</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ht="15.75" x14ac:dyDescent="0.35">
      <c r="A23" s="20"/>
      <c r="B23" s="178"/>
      <c r="C23" s="40" t="s">
        <v>74</v>
      </c>
      <c r="D23" s="126">
        <v>1.0308977915101294</v>
      </c>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15.75" x14ac:dyDescent="0.35">
      <c r="A24" s="20"/>
      <c r="B24" s="178"/>
      <c r="C24" s="40" t="s">
        <v>109</v>
      </c>
      <c r="D24" s="126">
        <v>1</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3">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x14ac:dyDescent="0.3">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3">
      <c r="B27" s="106" t="s">
        <v>318</v>
      </c>
    </row>
    <row r="28" spans="1:59" x14ac:dyDescent="0.3">
      <c r="B28" s="19" t="s">
        <v>250</v>
      </c>
      <c r="E28" s="73"/>
    </row>
    <row r="29" spans="1:59" x14ac:dyDescent="0.3">
      <c r="B29" s="19" t="s">
        <v>251</v>
      </c>
    </row>
    <row r="31" spans="1:59" x14ac:dyDescent="0.3">
      <c r="B31" s="19" t="str">
        <f>"Power sector emissions reduce by"&amp;" "&amp;ROUND($D$78,2)&amp;" g/kWh p.a. between now and 2030."</f>
        <v>Power sector emissions reduce by 14.5 g/kWh p.a. between now and 2030.</v>
      </c>
    </row>
    <row r="32" spans="1:59" x14ac:dyDescent="0.3">
      <c r="B32" s="19" t="s">
        <v>252</v>
      </c>
      <c r="H32" s="72"/>
    </row>
    <row r="33" spans="2:5" ht="47.25" customHeight="1" x14ac:dyDescent="0.3">
      <c r="D33" s="107" t="s">
        <v>293</v>
      </c>
    </row>
    <row r="34" spans="2:5" x14ac:dyDescent="0.3">
      <c r="B34" s="112" t="s">
        <v>247</v>
      </c>
      <c r="C34" s="19" t="s">
        <v>253</v>
      </c>
      <c r="D34" s="19">
        <f>0.58982*1000</f>
        <v>589.82000000000005</v>
      </c>
      <c r="E34" s="19" t="s">
        <v>294</v>
      </c>
    </row>
    <row r="35" spans="2:5" x14ac:dyDescent="0.3">
      <c r="B35" s="112" t="s">
        <v>248</v>
      </c>
      <c r="C35" s="19" t="s">
        <v>254</v>
      </c>
      <c r="D35" s="72">
        <f>D34-$D$78</f>
        <v>575.32450000000006</v>
      </c>
    </row>
    <row r="36" spans="2:5" x14ac:dyDescent="0.3">
      <c r="B36" s="112" t="s">
        <v>249</v>
      </c>
      <c r="C36" s="19" t="s">
        <v>74</v>
      </c>
      <c r="D36" s="72">
        <f t="shared" ref="D36:D73" si="2">D35-$D$78</f>
        <v>560.82900000000006</v>
      </c>
    </row>
    <row r="37" spans="2:5" x14ac:dyDescent="0.3">
      <c r="C37" s="19" t="s">
        <v>109</v>
      </c>
      <c r="D37" s="72">
        <f t="shared" si="2"/>
        <v>546.33350000000007</v>
      </c>
    </row>
    <row r="38" spans="2:5" x14ac:dyDescent="0.3">
      <c r="C38" s="19" t="s">
        <v>255</v>
      </c>
      <c r="D38" s="72">
        <f t="shared" si="2"/>
        <v>531.83800000000008</v>
      </c>
    </row>
    <row r="39" spans="2:5" x14ac:dyDescent="0.3">
      <c r="C39" s="19" t="s">
        <v>256</v>
      </c>
      <c r="D39" s="72">
        <f t="shared" si="2"/>
        <v>517.34250000000009</v>
      </c>
    </row>
    <row r="40" spans="2:5" x14ac:dyDescent="0.3">
      <c r="C40" s="19" t="s">
        <v>257</v>
      </c>
      <c r="D40" s="72">
        <f t="shared" si="2"/>
        <v>502.84700000000009</v>
      </c>
    </row>
    <row r="41" spans="2:5" x14ac:dyDescent="0.3">
      <c r="C41" s="19" t="s">
        <v>258</v>
      </c>
      <c r="D41" s="72">
        <f t="shared" si="2"/>
        <v>488.3515000000001</v>
      </c>
    </row>
    <row r="42" spans="2:5" x14ac:dyDescent="0.3">
      <c r="C42" s="19" t="s">
        <v>259</v>
      </c>
      <c r="D42" s="72">
        <f t="shared" si="2"/>
        <v>473.85600000000011</v>
      </c>
    </row>
    <row r="43" spans="2:5" x14ac:dyDescent="0.3">
      <c r="C43" s="19" t="s">
        <v>260</v>
      </c>
      <c r="D43" s="72">
        <f t="shared" si="2"/>
        <v>459.36050000000012</v>
      </c>
    </row>
    <row r="44" spans="2:5" x14ac:dyDescent="0.3">
      <c r="C44" s="19" t="s">
        <v>261</v>
      </c>
      <c r="D44" s="72">
        <f t="shared" si="2"/>
        <v>444.86500000000012</v>
      </c>
    </row>
    <row r="45" spans="2:5" x14ac:dyDescent="0.3">
      <c r="C45" s="19" t="s">
        <v>262</v>
      </c>
      <c r="D45" s="72">
        <f t="shared" si="2"/>
        <v>430.36950000000013</v>
      </c>
    </row>
    <row r="46" spans="2:5" x14ac:dyDescent="0.3">
      <c r="C46" s="19" t="s">
        <v>263</v>
      </c>
      <c r="D46" s="72">
        <f t="shared" si="2"/>
        <v>415.87400000000014</v>
      </c>
    </row>
    <row r="47" spans="2:5" x14ac:dyDescent="0.3">
      <c r="C47" s="19" t="s">
        <v>264</v>
      </c>
      <c r="D47" s="72">
        <f t="shared" si="2"/>
        <v>401.37850000000014</v>
      </c>
    </row>
    <row r="48" spans="2:5" x14ac:dyDescent="0.3">
      <c r="C48" s="19" t="s">
        <v>265</v>
      </c>
      <c r="D48" s="72">
        <f t="shared" si="2"/>
        <v>386.88300000000015</v>
      </c>
    </row>
    <row r="49" spans="3:4" x14ac:dyDescent="0.3">
      <c r="C49" s="19" t="s">
        <v>266</v>
      </c>
      <c r="D49" s="72">
        <f t="shared" si="2"/>
        <v>372.38750000000016</v>
      </c>
    </row>
    <row r="50" spans="3:4" x14ac:dyDescent="0.3">
      <c r="C50" s="19" t="s">
        <v>267</v>
      </c>
      <c r="D50" s="72">
        <f t="shared" si="2"/>
        <v>357.89200000000017</v>
      </c>
    </row>
    <row r="51" spans="3:4" x14ac:dyDescent="0.3">
      <c r="C51" s="19" t="s">
        <v>268</v>
      </c>
      <c r="D51" s="72">
        <f t="shared" si="2"/>
        <v>343.39650000000017</v>
      </c>
    </row>
    <row r="52" spans="3:4" x14ac:dyDescent="0.3">
      <c r="C52" s="19" t="s">
        <v>269</v>
      </c>
      <c r="D52" s="72">
        <f t="shared" si="2"/>
        <v>328.90100000000018</v>
      </c>
    </row>
    <row r="53" spans="3:4" x14ac:dyDescent="0.3">
      <c r="C53" s="19" t="s">
        <v>270</v>
      </c>
      <c r="D53" s="72">
        <f t="shared" si="2"/>
        <v>314.40550000000019</v>
      </c>
    </row>
    <row r="54" spans="3:4" x14ac:dyDescent="0.3">
      <c r="C54" s="19" t="s">
        <v>271</v>
      </c>
      <c r="D54" s="72">
        <f t="shared" si="2"/>
        <v>299.9100000000002</v>
      </c>
    </row>
    <row r="55" spans="3:4" x14ac:dyDescent="0.3">
      <c r="C55" s="19" t="s">
        <v>272</v>
      </c>
      <c r="D55" s="72">
        <f t="shared" si="2"/>
        <v>285.4145000000002</v>
      </c>
    </row>
    <row r="56" spans="3:4" x14ac:dyDescent="0.3">
      <c r="C56" s="19" t="s">
        <v>273</v>
      </c>
      <c r="D56" s="72">
        <f t="shared" si="2"/>
        <v>270.91900000000021</v>
      </c>
    </row>
    <row r="57" spans="3:4" x14ac:dyDescent="0.3">
      <c r="C57" s="19" t="s">
        <v>274</v>
      </c>
      <c r="D57" s="72">
        <f t="shared" si="2"/>
        <v>256.42350000000022</v>
      </c>
    </row>
    <row r="58" spans="3:4" x14ac:dyDescent="0.3">
      <c r="C58" s="19" t="s">
        <v>275</v>
      </c>
      <c r="D58" s="72">
        <f t="shared" si="2"/>
        <v>241.92800000000022</v>
      </c>
    </row>
    <row r="59" spans="3:4" x14ac:dyDescent="0.3">
      <c r="C59" s="19" t="s">
        <v>276</v>
      </c>
      <c r="D59" s="72">
        <f t="shared" si="2"/>
        <v>227.43250000000023</v>
      </c>
    </row>
    <row r="60" spans="3:4" x14ac:dyDescent="0.3">
      <c r="C60" s="19" t="s">
        <v>277</v>
      </c>
      <c r="D60" s="72">
        <f t="shared" si="2"/>
        <v>212.93700000000024</v>
      </c>
    </row>
    <row r="61" spans="3:4" x14ac:dyDescent="0.3">
      <c r="C61" s="19" t="s">
        <v>278</v>
      </c>
      <c r="D61" s="72">
        <f t="shared" si="2"/>
        <v>198.44150000000025</v>
      </c>
    </row>
    <row r="62" spans="3:4" x14ac:dyDescent="0.3">
      <c r="C62" s="19" t="s">
        <v>279</v>
      </c>
      <c r="D62" s="72">
        <f t="shared" si="2"/>
        <v>183.94600000000025</v>
      </c>
    </row>
    <row r="63" spans="3:4" x14ac:dyDescent="0.3">
      <c r="C63" s="19" t="s">
        <v>280</v>
      </c>
      <c r="D63" s="72">
        <f t="shared" si="2"/>
        <v>169.45050000000026</v>
      </c>
    </row>
    <row r="64" spans="3:4" x14ac:dyDescent="0.3">
      <c r="C64" s="19" t="s">
        <v>281</v>
      </c>
      <c r="D64" s="72">
        <f t="shared" si="2"/>
        <v>154.95500000000027</v>
      </c>
    </row>
    <row r="65" spans="3:5" x14ac:dyDescent="0.3">
      <c r="C65" s="19" t="s">
        <v>282</v>
      </c>
      <c r="D65" s="72">
        <f t="shared" si="2"/>
        <v>140.45950000000028</v>
      </c>
    </row>
    <row r="66" spans="3:5" x14ac:dyDescent="0.3">
      <c r="C66" s="19" t="s">
        <v>283</v>
      </c>
      <c r="D66" s="72">
        <f t="shared" si="2"/>
        <v>125.96400000000027</v>
      </c>
    </row>
    <row r="67" spans="3:5" x14ac:dyDescent="0.3">
      <c r="C67" s="19" t="s">
        <v>284</v>
      </c>
      <c r="D67" s="72">
        <f t="shared" si="2"/>
        <v>111.46850000000026</v>
      </c>
    </row>
    <row r="68" spans="3:5" x14ac:dyDescent="0.3">
      <c r="C68" s="19" t="s">
        <v>285</v>
      </c>
      <c r="D68" s="72">
        <f t="shared" si="2"/>
        <v>96.973000000000255</v>
      </c>
    </row>
    <row r="69" spans="3:5" x14ac:dyDescent="0.3">
      <c r="C69" s="19" t="s">
        <v>286</v>
      </c>
      <c r="D69" s="72">
        <f t="shared" si="2"/>
        <v>82.477500000000248</v>
      </c>
    </row>
    <row r="70" spans="3:5" x14ac:dyDescent="0.3">
      <c r="C70" s="19" t="s">
        <v>287</v>
      </c>
      <c r="D70" s="72">
        <f t="shared" si="2"/>
        <v>67.982000000000241</v>
      </c>
    </row>
    <row r="71" spans="3:5" x14ac:dyDescent="0.3">
      <c r="C71" s="19" t="s">
        <v>288</v>
      </c>
      <c r="D71" s="72">
        <f t="shared" si="2"/>
        <v>53.486500000000241</v>
      </c>
    </row>
    <row r="72" spans="3:5" x14ac:dyDescent="0.3">
      <c r="C72" s="19" t="s">
        <v>289</v>
      </c>
      <c r="D72" s="72">
        <f t="shared" si="2"/>
        <v>38.991000000000241</v>
      </c>
    </row>
    <row r="73" spans="3:5" x14ac:dyDescent="0.3">
      <c r="C73" s="19" t="s">
        <v>290</v>
      </c>
      <c r="D73" s="72">
        <f t="shared" si="2"/>
        <v>24.495500000000241</v>
      </c>
    </row>
    <row r="74" spans="3:5" x14ac:dyDescent="0.3">
      <c r="C74" s="19" t="s">
        <v>291</v>
      </c>
      <c r="D74" s="72">
        <v>10</v>
      </c>
    </row>
    <row r="75" spans="3:5" x14ac:dyDescent="0.3">
      <c r="C75" s="19" t="s">
        <v>292</v>
      </c>
      <c r="D75" s="72">
        <f>D73-D78</f>
        <v>10.00000000000024</v>
      </c>
      <c r="E75" s="19" t="s">
        <v>295</v>
      </c>
    </row>
    <row r="78" spans="3:5" x14ac:dyDescent="0.3">
      <c r="D78" s="108">
        <f>(D34-D74)/40</f>
        <v>14.495500000000002</v>
      </c>
      <c r="E78" s="19"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8" sqref="H8:L8"/>
    </sheetView>
  </sheetViews>
  <sheetFormatPr defaultRowHeight="15" x14ac:dyDescent="0.3"/>
  <cols>
    <col min="1" max="1" width="11.28515625" style="3" customWidth="1"/>
    <col min="2" max="2" width="37" style="3" customWidth="1"/>
    <col min="3" max="3" width="18.710937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302</v>
      </c>
      <c r="C1" s="2" t="s">
        <v>304</v>
      </c>
      <c r="D1" s="2"/>
      <c r="E1" s="2"/>
      <c r="F1" s="2"/>
      <c r="G1" s="2"/>
      <c r="H1" s="2"/>
      <c r="I1" s="2"/>
      <c r="J1" s="2"/>
      <c r="K1" s="2"/>
      <c r="AQ1" s="21"/>
      <c r="AR1" s="21"/>
      <c r="AS1" s="21"/>
      <c r="AT1" s="21"/>
      <c r="AU1" s="21"/>
      <c r="AV1" s="21"/>
      <c r="AW1" s="21"/>
      <c r="AX1" s="21"/>
      <c r="AY1" s="21"/>
      <c r="AZ1" s="21"/>
      <c r="BA1" s="21"/>
      <c r="BB1" s="21"/>
      <c r="BC1" s="21"/>
      <c r="BD1" s="21"/>
    </row>
    <row r="2" spans="1:56" x14ac:dyDescent="0.3">
      <c r="AQ2" s="21"/>
      <c r="AR2" s="21"/>
      <c r="AS2" s="21"/>
      <c r="AT2" s="21"/>
      <c r="AU2" s="21"/>
      <c r="AV2" s="21"/>
      <c r="AW2" s="21"/>
      <c r="AX2" s="21"/>
      <c r="AY2" s="21"/>
      <c r="AZ2" s="21"/>
      <c r="BA2" s="21"/>
      <c r="BB2" s="21"/>
      <c r="BC2" s="21"/>
      <c r="BD2" s="21"/>
    </row>
    <row r="3" spans="1:56" x14ac:dyDescent="0.3">
      <c r="B3" s="8"/>
      <c r="C3" s="8"/>
      <c r="D3" s="8"/>
      <c r="E3" s="8"/>
      <c r="F3" s="8"/>
      <c r="G3" s="8"/>
      <c r="AQ3" s="21"/>
      <c r="AR3" s="21"/>
      <c r="AS3" s="21"/>
      <c r="AT3" s="21"/>
      <c r="AU3" s="21"/>
      <c r="AV3" s="21"/>
      <c r="AW3" s="21"/>
      <c r="AX3" s="21"/>
      <c r="AY3" s="21"/>
      <c r="AZ3" s="21"/>
      <c r="BA3" s="21"/>
      <c r="BB3" s="21"/>
      <c r="BC3" s="21"/>
      <c r="BD3" s="21"/>
    </row>
    <row r="4" spans="1:56" x14ac:dyDescent="0.3">
      <c r="E4" s="4" t="s">
        <v>15</v>
      </c>
      <c r="F4" s="5"/>
      <c r="G4" s="5"/>
      <c r="H4" s="5"/>
      <c r="I4" s="5"/>
      <c r="J4" s="5"/>
      <c r="K4" s="5"/>
      <c r="L4" s="6"/>
      <c r="M4" s="4" t="s">
        <v>19</v>
      </c>
      <c r="N4" s="5"/>
      <c r="O4" s="5"/>
      <c r="P4" s="5"/>
      <c r="Q4" s="5"/>
      <c r="R4" s="5"/>
      <c r="S4" s="5"/>
      <c r="T4" s="6"/>
      <c r="U4" s="4" t="s">
        <v>20</v>
      </c>
      <c r="V4" s="5"/>
      <c r="W4" s="5"/>
      <c r="X4" s="5"/>
      <c r="Y4" s="5"/>
      <c r="Z4" s="5"/>
      <c r="AA4" s="5"/>
      <c r="AB4" s="6"/>
      <c r="AC4" s="4" t="s">
        <v>21</v>
      </c>
      <c r="AD4" s="5"/>
      <c r="AE4" s="5"/>
      <c r="AF4" s="5"/>
      <c r="AG4" s="5"/>
      <c r="AH4" s="5"/>
      <c r="AI4" s="5"/>
      <c r="AJ4" s="6"/>
      <c r="AK4" s="4" t="s">
        <v>22</v>
      </c>
      <c r="AL4" s="5"/>
      <c r="AM4" s="5"/>
      <c r="AN4" s="5"/>
      <c r="AO4" s="5"/>
      <c r="AP4" s="5"/>
      <c r="AQ4" s="5"/>
      <c r="AR4" s="6"/>
      <c r="AS4" s="4" t="s">
        <v>23</v>
      </c>
      <c r="AT4" s="5"/>
      <c r="AU4" s="5"/>
      <c r="AV4" s="5"/>
      <c r="AW4" s="6"/>
      <c r="AX4" s="4"/>
      <c r="AY4" s="5"/>
      <c r="AZ4" s="5"/>
      <c r="BA4" s="4" t="s">
        <v>52</v>
      </c>
      <c r="BB4" s="5"/>
      <c r="BC4" s="5"/>
      <c r="BD4" s="6"/>
    </row>
    <row r="5" spans="1:56" x14ac:dyDescent="0.3">
      <c r="E5" s="3">
        <v>1</v>
      </c>
      <c r="F5" s="3">
        <v>2</v>
      </c>
      <c r="G5" s="3">
        <v>3</v>
      </c>
      <c r="H5" s="3">
        <v>4</v>
      </c>
      <c r="I5" s="3">
        <v>5</v>
      </c>
      <c r="J5" s="3">
        <v>6</v>
      </c>
      <c r="K5" s="3">
        <v>7</v>
      </c>
      <c r="L5" s="3">
        <v>8</v>
      </c>
      <c r="M5" s="3">
        <v>9</v>
      </c>
      <c r="N5" s="3">
        <v>10</v>
      </c>
      <c r="O5" s="3">
        <v>11</v>
      </c>
      <c r="P5" s="3">
        <v>12</v>
      </c>
      <c r="Q5" s="3">
        <v>13</v>
      </c>
      <c r="R5" s="3">
        <v>14</v>
      </c>
      <c r="S5" s="3">
        <v>15</v>
      </c>
      <c r="T5" s="3">
        <v>16</v>
      </c>
      <c r="U5" s="3">
        <v>17</v>
      </c>
      <c r="V5" s="3">
        <v>18</v>
      </c>
      <c r="W5" s="3">
        <v>19</v>
      </c>
      <c r="X5" s="3">
        <v>20</v>
      </c>
      <c r="Y5" s="3">
        <v>21</v>
      </c>
      <c r="Z5" s="3">
        <v>22</v>
      </c>
      <c r="AA5" s="3">
        <v>23</v>
      </c>
      <c r="AB5" s="3">
        <v>24</v>
      </c>
      <c r="AC5" s="3">
        <v>25</v>
      </c>
      <c r="AD5" s="3">
        <v>26</v>
      </c>
      <c r="AE5" s="3">
        <v>27</v>
      </c>
      <c r="AF5" s="3">
        <v>28</v>
      </c>
      <c r="AG5" s="3">
        <v>29</v>
      </c>
      <c r="AH5" s="3">
        <v>30</v>
      </c>
      <c r="AI5" s="3">
        <v>31</v>
      </c>
      <c r="AJ5" s="3">
        <v>32</v>
      </c>
      <c r="AK5" s="3">
        <v>33</v>
      </c>
      <c r="AL5" s="3">
        <v>34</v>
      </c>
      <c r="AM5" s="3">
        <v>35</v>
      </c>
      <c r="AN5" s="3">
        <v>36</v>
      </c>
      <c r="AO5" s="3">
        <v>37</v>
      </c>
      <c r="AP5" s="3">
        <v>38</v>
      </c>
      <c r="AQ5" s="3">
        <v>39</v>
      </c>
      <c r="AR5" s="3">
        <v>40</v>
      </c>
      <c r="AS5" s="3">
        <v>41</v>
      </c>
      <c r="AT5" s="3">
        <v>42</v>
      </c>
      <c r="AU5" s="3">
        <v>43</v>
      </c>
      <c r="AV5" s="3">
        <v>44</v>
      </c>
      <c r="AW5" s="3">
        <v>45</v>
      </c>
      <c r="AX5" s="3">
        <v>46</v>
      </c>
      <c r="AY5" s="3">
        <v>47</v>
      </c>
      <c r="AZ5" s="3">
        <v>48</v>
      </c>
      <c r="BA5" s="3">
        <v>49</v>
      </c>
      <c r="BB5" s="3">
        <v>50</v>
      </c>
      <c r="BC5" s="3">
        <v>51</v>
      </c>
      <c r="BD5" s="3">
        <v>52</v>
      </c>
    </row>
    <row r="6" spans="1:56" x14ac:dyDescent="0.3">
      <c r="C6" s="3" t="s">
        <v>46</v>
      </c>
      <c r="D6" s="3" t="s">
        <v>47</v>
      </c>
      <c r="E6" s="8">
        <v>2016</v>
      </c>
      <c r="F6" s="8">
        <v>2017</v>
      </c>
      <c r="G6" s="8">
        <v>2018</v>
      </c>
      <c r="H6" s="8">
        <v>2019</v>
      </c>
      <c r="I6" s="8">
        <v>2020</v>
      </c>
      <c r="J6" s="8">
        <v>2021</v>
      </c>
      <c r="K6" s="8">
        <v>2022</v>
      </c>
      <c r="L6" s="8">
        <v>2023</v>
      </c>
      <c r="M6" s="3">
        <v>2024</v>
      </c>
      <c r="N6" s="3">
        <v>2025</v>
      </c>
      <c r="O6" s="3">
        <v>2026</v>
      </c>
      <c r="P6" s="3">
        <v>2027</v>
      </c>
      <c r="Q6" s="3">
        <v>2028</v>
      </c>
      <c r="R6" s="3">
        <v>2029</v>
      </c>
      <c r="S6" s="3">
        <v>2030</v>
      </c>
      <c r="T6" s="3">
        <v>2031</v>
      </c>
      <c r="U6" s="3">
        <v>2032</v>
      </c>
      <c r="V6" s="3">
        <v>2033</v>
      </c>
      <c r="W6" s="3">
        <v>2034</v>
      </c>
      <c r="X6" s="3">
        <v>2035</v>
      </c>
      <c r="Y6" s="3">
        <v>2036</v>
      </c>
      <c r="Z6" s="3">
        <v>2037</v>
      </c>
      <c r="AA6" s="3">
        <v>2038</v>
      </c>
      <c r="AB6" s="3">
        <v>2039</v>
      </c>
      <c r="AC6" s="3">
        <v>2040</v>
      </c>
      <c r="AD6" s="3">
        <v>2041</v>
      </c>
      <c r="AE6" s="3">
        <v>2042</v>
      </c>
      <c r="AF6" s="3">
        <v>2043</v>
      </c>
      <c r="AG6" s="3">
        <v>2044</v>
      </c>
      <c r="AH6" s="3">
        <v>2045</v>
      </c>
      <c r="AI6" s="3">
        <v>2046</v>
      </c>
      <c r="AJ6" s="3">
        <v>2047</v>
      </c>
      <c r="AK6" s="3">
        <v>2048</v>
      </c>
      <c r="AL6" s="3">
        <v>2049</v>
      </c>
      <c r="AM6" s="3">
        <v>2050</v>
      </c>
      <c r="AN6" s="3">
        <v>2051</v>
      </c>
      <c r="AO6" s="3">
        <v>2052</v>
      </c>
      <c r="AP6" s="3">
        <v>2053</v>
      </c>
      <c r="AQ6" s="3">
        <v>2054</v>
      </c>
      <c r="AR6" s="3">
        <v>2055</v>
      </c>
      <c r="AS6" s="3">
        <v>2056</v>
      </c>
      <c r="AT6" s="3">
        <v>2057</v>
      </c>
      <c r="AU6" s="3">
        <v>2058</v>
      </c>
      <c r="AV6" s="3">
        <v>2059</v>
      </c>
      <c r="AW6" s="3">
        <v>2060</v>
      </c>
      <c r="AX6" s="3">
        <v>2061</v>
      </c>
      <c r="AY6" s="3">
        <v>2062</v>
      </c>
      <c r="AZ6" s="3">
        <v>2063</v>
      </c>
      <c r="BA6" s="3">
        <v>2064</v>
      </c>
      <c r="BB6" s="3">
        <v>2065</v>
      </c>
      <c r="BC6" s="3">
        <v>2066</v>
      </c>
      <c r="BD6" s="3">
        <v>2067</v>
      </c>
    </row>
    <row r="7" spans="1:56" ht="15" customHeight="1" x14ac:dyDescent="0.3">
      <c r="A7" s="61" t="s">
        <v>11</v>
      </c>
      <c r="B7" s="60" t="s">
        <v>159</v>
      </c>
      <c r="C7" s="59"/>
      <c r="D7" s="60" t="s">
        <v>40</v>
      </c>
      <c r="E7" s="61">
        <v>0</v>
      </c>
      <c r="F7" s="61">
        <v>0</v>
      </c>
      <c r="G7" s="61">
        <v>-1</v>
      </c>
      <c r="H7" s="61">
        <v>0</v>
      </c>
      <c r="I7" s="61">
        <v>0</v>
      </c>
      <c r="J7" s="61">
        <v>0</v>
      </c>
      <c r="K7" s="61">
        <v>0</v>
      </c>
      <c r="L7" s="61">
        <v>0</v>
      </c>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0"/>
      <c r="AY7" s="60"/>
      <c r="AZ7" s="60"/>
      <c r="BA7" s="60"/>
      <c r="BB7" s="60"/>
      <c r="BC7" s="60"/>
      <c r="BD7" s="60"/>
    </row>
    <row r="8" spans="1:56" x14ac:dyDescent="0.3">
      <c r="A8" s="61"/>
      <c r="B8" s="61" t="s">
        <v>176</v>
      </c>
      <c r="C8" s="61"/>
      <c r="D8" s="61" t="s">
        <v>40</v>
      </c>
      <c r="E8" s="61">
        <v>0</v>
      </c>
      <c r="F8" s="61">
        <v>0</v>
      </c>
      <c r="G8" s="61">
        <v>0</v>
      </c>
      <c r="H8" s="61">
        <v>-3.0008875739644968E-3</v>
      </c>
      <c r="I8" s="61">
        <v>-3.0000000000000001E-3</v>
      </c>
      <c r="J8" s="61">
        <v>-2.9991858887381279E-3</v>
      </c>
      <c r="K8" s="61">
        <v>-2.9979371316306487E-3</v>
      </c>
      <c r="L8" s="61">
        <v>-2.996689655172414E-3</v>
      </c>
      <c r="M8" s="61">
        <v>-3.0000000000000001E-3</v>
      </c>
      <c r="N8" s="61">
        <v>-3.0000000000000001E-3</v>
      </c>
      <c r="O8" s="61">
        <v>-3.0000000000000001E-3</v>
      </c>
      <c r="P8" s="61">
        <v>-3.0000000000000001E-3</v>
      </c>
      <c r="Q8" s="61">
        <v>-3.0000000000000001E-3</v>
      </c>
      <c r="R8" s="61">
        <v>-3.0000000000000001E-3</v>
      </c>
      <c r="S8" s="61">
        <v>-3.0000000000000001E-3</v>
      </c>
      <c r="T8" s="61">
        <v>-3.0000000000000001E-3</v>
      </c>
      <c r="U8" s="61">
        <v>-3.0000000000000001E-3</v>
      </c>
      <c r="V8" s="61">
        <v>-3.0000000000000001E-3</v>
      </c>
      <c r="W8" s="61">
        <v>-3.0000000000000001E-3</v>
      </c>
      <c r="X8" s="61">
        <v>-3.0000000000000001E-3</v>
      </c>
      <c r="Y8" s="61">
        <v>-3.0000000000000001E-3</v>
      </c>
      <c r="Z8" s="61">
        <v>-3.0000000000000001E-3</v>
      </c>
      <c r="AA8" s="61">
        <v>-3.0000000000000001E-3</v>
      </c>
      <c r="AB8" s="61">
        <v>-3.0000000000000001E-3</v>
      </c>
      <c r="AC8" s="61">
        <v>-3.0000000000000001E-3</v>
      </c>
      <c r="AD8" s="61">
        <v>-3.0000000000000001E-3</v>
      </c>
      <c r="AE8" s="61">
        <v>-3.0000000000000001E-3</v>
      </c>
      <c r="AF8" s="61">
        <v>-3.0000000000000001E-3</v>
      </c>
      <c r="AG8" s="61">
        <v>-3.0000000000000001E-3</v>
      </c>
      <c r="AH8" s="61">
        <v>-3.0000000000000001E-3</v>
      </c>
      <c r="AI8" s="61">
        <v>-3.0000000000000001E-3</v>
      </c>
      <c r="AJ8" s="61">
        <v>-3.0000000000000001E-3</v>
      </c>
      <c r="AK8" s="61">
        <v>-3.0000000000000001E-3</v>
      </c>
      <c r="AL8" s="61">
        <v>-3.0000000000000001E-3</v>
      </c>
      <c r="AM8" s="61">
        <v>-3.0000000000000001E-3</v>
      </c>
      <c r="AN8" s="61">
        <v>-3.0000000000000001E-3</v>
      </c>
      <c r="AO8" s="61">
        <v>-3.0000000000000001E-3</v>
      </c>
      <c r="AP8" s="61">
        <v>-3.0000000000000001E-3</v>
      </c>
      <c r="AQ8" s="61">
        <v>-3.0000000000000001E-3</v>
      </c>
      <c r="AR8" s="61">
        <v>-3.0000000000000001E-3</v>
      </c>
      <c r="AS8" s="61">
        <v>-3.0000000000000001E-3</v>
      </c>
      <c r="AT8" s="61">
        <v>-3.0000000000000001E-3</v>
      </c>
      <c r="AU8" s="61">
        <v>-3.0000000000000001E-3</v>
      </c>
      <c r="AV8" s="61">
        <v>-3.0000000000000001E-3</v>
      </c>
      <c r="AW8" s="61">
        <v>-3.0000000000000001E-3</v>
      </c>
      <c r="AX8" s="60"/>
      <c r="AY8" s="60"/>
      <c r="AZ8" s="60"/>
      <c r="BA8" s="60"/>
      <c r="BB8" s="60"/>
      <c r="BC8" s="60"/>
      <c r="BD8" s="60"/>
    </row>
    <row r="9" spans="1:56" x14ac:dyDescent="0.3">
      <c r="A9" s="61"/>
      <c r="B9" s="60" t="s">
        <v>161</v>
      </c>
      <c r="C9" s="59"/>
      <c r="D9" s="60" t="s">
        <v>40</v>
      </c>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v>-0.89</v>
      </c>
      <c r="AL9" s="61"/>
      <c r="AM9" s="61"/>
      <c r="AN9" s="61"/>
      <c r="AO9" s="61"/>
      <c r="AP9" s="61"/>
      <c r="AQ9" s="61"/>
      <c r="AR9" s="61"/>
      <c r="AS9" s="61"/>
      <c r="AT9" s="61"/>
      <c r="AU9" s="61"/>
      <c r="AV9" s="61"/>
      <c r="AW9" s="61"/>
      <c r="AX9" s="60"/>
      <c r="AY9" s="60"/>
      <c r="AZ9" s="60"/>
      <c r="BA9" s="60"/>
      <c r="BB9" s="60"/>
      <c r="BC9" s="60"/>
      <c r="BD9" s="60"/>
    </row>
    <row r="10" spans="1:56" x14ac:dyDescent="0.3">
      <c r="A10" s="61"/>
      <c r="B10" s="60" t="s">
        <v>198</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x14ac:dyDescent="0.3">
      <c r="A11" s="61"/>
      <c r="B11" s="60" t="s">
        <v>198</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x14ac:dyDescent="0.35">
      <c r="A12" s="61"/>
      <c r="B12" s="124" t="s">
        <v>197</v>
      </c>
      <c r="C12" s="57"/>
      <c r="D12" s="125" t="s">
        <v>40</v>
      </c>
      <c r="E12" s="58">
        <f>SUM(E7:E11)</f>
        <v>0</v>
      </c>
      <c r="F12" s="58">
        <f t="shared" ref="F12:AW12" si="0">SUM(F7:F11)</f>
        <v>0</v>
      </c>
      <c r="G12" s="58">
        <f>SUM(G7:G11)</f>
        <v>-1</v>
      </c>
      <c r="H12" s="58">
        <f t="shared" si="0"/>
        <v>-3.0008875739644968E-3</v>
      </c>
      <c r="I12" s="58">
        <f t="shared" si="0"/>
        <v>-3.0000000000000001E-3</v>
      </c>
      <c r="J12" s="58">
        <f t="shared" si="0"/>
        <v>-2.9991858887381279E-3</v>
      </c>
      <c r="K12" s="58">
        <f t="shared" si="0"/>
        <v>-2.9979371316306487E-3</v>
      </c>
      <c r="L12" s="58">
        <f t="shared" si="0"/>
        <v>-2.996689655172414E-3</v>
      </c>
      <c r="M12" s="58">
        <f t="shared" si="0"/>
        <v>-3.0000000000000001E-3</v>
      </c>
      <c r="N12" s="58">
        <f t="shared" si="0"/>
        <v>-3.0000000000000001E-3</v>
      </c>
      <c r="O12" s="58">
        <f t="shared" si="0"/>
        <v>-3.0000000000000001E-3</v>
      </c>
      <c r="P12" s="58">
        <f t="shared" si="0"/>
        <v>-3.0000000000000001E-3</v>
      </c>
      <c r="Q12" s="58">
        <f t="shared" si="0"/>
        <v>-3.0000000000000001E-3</v>
      </c>
      <c r="R12" s="58">
        <f t="shared" si="0"/>
        <v>-3.0000000000000001E-3</v>
      </c>
      <c r="S12" s="58">
        <f t="shared" si="0"/>
        <v>-3.0000000000000001E-3</v>
      </c>
      <c r="T12" s="58">
        <f t="shared" si="0"/>
        <v>-3.0000000000000001E-3</v>
      </c>
      <c r="U12" s="58">
        <f t="shared" si="0"/>
        <v>-3.0000000000000001E-3</v>
      </c>
      <c r="V12" s="58">
        <f t="shared" si="0"/>
        <v>-3.0000000000000001E-3</v>
      </c>
      <c r="W12" s="58">
        <f t="shared" si="0"/>
        <v>-3.0000000000000001E-3</v>
      </c>
      <c r="X12" s="58">
        <f t="shared" si="0"/>
        <v>-3.0000000000000001E-3</v>
      </c>
      <c r="Y12" s="58">
        <f t="shared" si="0"/>
        <v>-3.0000000000000001E-3</v>
      </c>
      <c r="Z12" s="58">
        <f t="shared" si="0"/>
        <v>-3.0000000000000001E-3</v>
      </c>
      <c r="AA12" s="58">
        <f t="shared" si="0"/>
        <v>-3.0000000000000001E-3</v>
      </c>
      <c r="AB12" s="58">
        <f t="shared" si="0"/>
        <v>-3.0000000000000001E-3</v>
      </c>
      <c r="AC12" s="58">
        <f t="shared" si="0"/>
        <v>-3.0000000000000001E-3</v>
      </c>
      <c r="AD12" s="58">
        <f t="shared" si="0"/>
        <v>-3.0000000000000001E-3</v>
      </c>
      <c r="AE12" s="58">
        <f t="shared" si="0"/>
        <v>-3.0000000000000001E-3</v>
      </c>
      <c r="AF12" s="58">
        <f t="shared" si="0"/>
        <v>-3.0000000000000001E-3</v>
      </c>
      <c r="AG12" s="58">
        <f t="shared" si="0"/>
        <v>-3.0000000000000001E-3</v>
      </c>
      <c r="AH12" s="58">
        <f t="shared" si="0"/>
        <v>-3.0000000000000001E-3</v>
      </c>
      <c r="AI12" s="58">
        <f t="shared" si="0"/>
        <v>-3.0000000000000001E-3</v>
      </c>
      <c r="AJ12" s="58">
        <f t="shared" si="0"/>
        <v>-3.0000000000000001E-3</v>
      </c>
      <c r="AK12" s="58">
        <f t="shared" si="0"/>
        <v>-0.89300000000000002</v>
      </c>
      <c r="AL12" s="58">
        <f t="shared" si="0"/>
        <v>-3.0000000000000001E-3</v>
      </c>
      <c r="AM12" s="58">
        <f t="shared" si="0"/>
        <v>-3.0000000000000001E-3</v>
      </c>
      <c r="AN12" s="58">
        <f t="shared" si="0"/>
        <v>-3.0000000000000001E-3</v>
      </c>
      <c r="AO12" s="58">
        <f t="shared" si="0"/>
        <v>-3.0000000000000001E-3</v>
      </c>
      <c r="AP12" s="58">
        <f t="shared" si="0"/>
        <v>-3.0000000000000001E-3</v>
      </c>
      <c r="AQ12" s="58">
        <f t="shared" si="0"/>
        <v>-3.0000000000000001E-3</v>
      </c>
      <c r="AR12" s="58">
        <f t="shared" si="0"/>
        <v>-3.0000000000000001E-3</v>
      </c>
      <c r="AS12" s="58">
        <f t="shared" si="0"/>
        <v>-3.0000000000000001E-3</v>
      </c>
      <c r="AT12" s="58">
        <f t="shared" si="0"/>
        <v>-3.0000000000000001E-3</v>
      </c>
      <c r="AU12" s="58">
        <f t="shared" si="0"/>
        <v>-3.0000000000000001E-3</v>
      </c>
      <c r="AV12" s="58">
        <f t="shared" si="0"/>
        <v>-3.0000000000000001E-3</v>
      </c>
      <c r="AW12" s="58">
        <f t="shared" si="0"/>
        <v>-3.0000000000000001E-3</v>
      </c>
      <c r="AX12" s="60"/>
      <c r="AY12" s="60"/>
      <c r="AZ12" s="60"/>
      <c r="BA12" s="60"/>
      <c r="BB12" s="60"/>
      <c r="BC12" s="60"/>
      <c r="BD12" s="60"/>
    </row>
    <row r="13" spans="1:56" ht="12.75" customHeight="1" x14ac:dyDescent="0.3">
      <c r="A13" s="179" t="s">
        <v>309</v>
      </c>
      <c r="B13" s="8" t="s">
        <v>36</v>
      </c>
      <c r="D13" s="3"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x14ac:dyDescent="0.3">
      <c r="A14" s="180"/>
      <c r="B14" s="8" t="s">
        <v>202</v>
      </c>
      <c r="D14" s="3"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x14ac:dyDescent="0.3">
      <c r="A15" s="180"/>
      <c r="B15" s="8" t="s">
        <v>298</v>
      </c>
      <c r="C15" s="10"/>
      <c r="D15" s="10"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80"/>
      <c r="B16" s="8" t="s">
        <v>299</v>
      </c>
      <c r="C16" s="8"/>
      <c r="D16" s="8"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80"/>
      <c r="B17" s="3" t="s">
        <v>203</v>
      </c>
      <c r="D17" s="8"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x14ac:dyDescent="0.3">
      <c r="A18" s="180"/>
      <c r="B18" s="8" t="s">
        <v>70</v>
      </c>
      <c r="C18" s="8"/>
      <c r="D18" s="3"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x14ac:dyDescent="0.3">
      <c r="A19" s="180"/>
      <c r="B19" s="8" t="s">
        <v>71</v>
      </c>
      <c r="C19" s="8"/>
      <c r="D19" s="3"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x14ac:dyDescent="0.3">
      <c r="A20" s="180"/>
      <c r="B20" s="3" t="s">
        <v>84</v>
      </c>
      <c r="D20" s="8"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x14ac:dyDescent="0.3">
      <c r="A21" s="180"/>
      <c r="B21" s="8" t="s">
        <v>37</v>
      </c>
      <c r="C21" s="8"/>
      <c r="D21" s="8"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x14ac:dyDescent="0.3">
      <c r="A22" s="180"/>
      <c r="B22" s="8" t="s">
        <v>38</v>
      </c>
      <c r="C22" s="8"/>
      <c r="D22" s="8"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x14ac:dyDescent="0.3">
      <c r="A23" s="180"/>
      <c r="B23" s="8" t="s">
        <v>211</v>
      </c>
      <c r="C23" s="8"/>
      <c r="D23" s="8"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x14ac:dyDescent="0.35">
      <c r="A24" s="181"/>
      <c r="B24" s="12" t="s">
        <v>101</v>
      </c>
      <c r="C24" s="12"/>
      <c r="D24" s="12"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x14ac:dyDescent="0.3">
      <c r="A25" s="74"/>
      <c r="B25" s="13"/>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82" t="s">
        <v>308</v>
      </c>
      <c r="B29" s="3" t="s">
        <v>212</v>
      </c>
      <c r="D29" s="3"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x14ac:dyDescent="0.3">
      <c r="A30" s="182"/>
      <c r="B30" s="3" t="s">
        <v>213</v>
      </c>
      <c r="D30" s="3"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x14ac:dyDescent="0.3">
      <c r="A31" s="182"/>
      <c r="B31" s="3" t="s">
        <v>214</v>
      </c>
      <c r="D31" s="3"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x14ac:dyDescent="0.3">
      <c r="A32" s="182"/>
      <c r="B32" s="3" t="s">
        <v>215</v>
      </c>
      <c r="D32" s="3"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x14ac:dyDescent="0.3">
      <c r="A33" s="182"/>
      <c r="B33" s="3" t="s">
        <v>332</v>
      </c>
      <c r="D33" s="3"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x14ac:dyDescent="0.3">
      <c r="A34" s="182"/>
      <c r="B34" s="3" t="s">
        <v>333</v>
      </c>
      <c r="D34" s="3"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x14ac:dyDescent="0.3">
      <c r="A35" s="182"/>
      <c r="B35" s="3" t="s">
        <v>334</v>
      </c>
      <c r="D35" s="3"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x14ac:dyDescent="0.3">
      <c r="A36" s="182"/>
      <c r="B36" s="3" t="s">
        <v>216</v>
      </c>
      <c r="D36" s="3"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5"/>
    </row>
    <row r="38" spans="1:56" ht="16.5" x14ac:dyDescent="0.3">
      <c r="A38" s="85"/>
      <c r="C38" s="35"/>
    </row>
    <row r="39" spans="1:56" ht="16.5" x14ac:dyDescent="0.3">
      <c r="A39" s="85">
        <v>1</v>
      </c>
      <c r="B39" s="3" t="s">
        <v>335</v>
      </c>
    </row>
    <row r="40" spans="1:56" x14ac:dyDescent="0.3">
      <c r="B40" s="129" t="s">
        <v>155</v>
      </c>
    </row>
    <row r="41" spans="1:56" x14ac:dyDescent="0.3">
      <c r="B41" s="3" t="s">
        <v>319</v>
      </c>
    </row>
    <row r="42" spans="1:56" x14ac:dyDescent="0.3">
      <c r="B42" s="3" t="s">
        <v>336</v>
      </c>
    </row>
    <row r="43" spans="1:56" ht="16.5" x14ac:dyDescent="0.3">
      <c r="A43" s="85">
        <v>2</v>
      </c>
      <c r="B43" s="69" t="s">
        <v>154</v>
      </c>
    </row>
    <row r="48" spans="1:56" x14ac:dyDescent="0.3">
      <c r="C48" s="35"/>
    </row>
    <row r="113" spans="2:2" x14ac:dyDescent="0.3">
      <c r="B113" s="3" t="s">
        <v>198</v>
      </c>
    </row>
    <row r="114" spans="2:2" x14ac:dyDescent="0.3">
      <c r="B114" s="3" t="s">
        <v>197</v>
      </c>
    </row>
    <row r="115" spans="2:2" x14ac:dyDescent="0.3">
      <c r="B115" s="3" t="s">
        <v>320</v>
      </c>
    </row>
    <row r="116" spans="2:2" x14ac:dyDescent="0.3">
      <c r="B116" s="3" t="s">
        <v>158</v>
      </c>
    </row>
    <row r="117" spans="2:2" x14ac:dyDescent="0.3">
      <c r="B117" s="3" t="s">
        <v>159</v>
      </c>
    </row>
    <row r="118" spans="2:2" x14ac:dyDescent="0.3">
      <c r="B118" s="3" t="s">
        <v>160</v>
      </c>
    </row>
    <row r="119" spans="2:2" x14ac:dyDescent="0.3">
      <c r="B119" s="3" t="s">
        <v>161</v>
      </c>
    </row>
    <row r="120" spans="2:2" x14ac:dyDescent="0.3">
      <c r="B120" s="3" t="s">
        <v>162</v>
      </c>
    </row>
    <row r="121" spans="2:2" x14ac:dyDescent="0.3">
      <c r="B121" s="3" t="s">
        <v>163</v>
      </c>
    </row>
    <row r="122" spans="2:2" x14ac:dyDescent="0.3">
      <c r="B122" s="3" t="s">
        <v>164</v>
      </c>
    </row>
    <row r="123" spans="2:2" x14ac:dyDescent="0.3">
      <c r="B123" s="3" t="s">
        <v>165</v>
      </c>
    </row>
    <row r="124" spans="2:2" x14ac:dyDescent="0.3">
      <c r="B124" s="3" t="s">
        <v>166</v>
      </c>
    </row>
    <row r="125" spans="2:2" x14ac:dyDescent="0.3">
      <c r="B125" s="3" t="s">
        <v>199</v>
      </c>
    </row>
    <row r="126" spans="2:2" x14ac:dyDescent="0.3">
      <c r="B126" s="3" t="s">
        <v>167</v>
      </c>
    </row>
    <row r="127" spans="2:2" x14ac:dyDescent="0.3">
      <c r="B127" s="3" t="s">
        <v>168</v>
      </c>
    </row>
    <row r="128" spans="2:2" x14ac:dyDescent="0.3">
      <c r="B128" s="3" t="s">
        <v>169</v>
      </c>
    </row>
    <row r="129" spans="2:2" x14ac:dyDescent="0.3">
      <c r="B129" s="3" t="s">
        <v>170</v>
      </c>
    </row>
    <row r="130" spans="2:2" x14ac:dyDescent="0.3">
      <c r="B130" s="3" t="s">
        <v>171</v>
      </c>
    </row>
    <row r="131" spans="2:2" x14ac:dyDescent="0.3">
      <c r="B131" s="3" t="s">
        <v>172</v>
      </c>
    </row>
    <row r="132" spans="2:2" x14ac:dyDescent="0.3">
      <c r="B132" s="3" t="s">
        <v>173</v>
      </c>
    </row>
    <row r="133" spans="2:2" x14ac:dyDescent="0.3">
      <c r="B133" s="3" t="s">
        <v>174</v>
      </c>
    </row>
    <row r="134" spans="2:2" x14ac:dyDescent="0.3">
      <c r="B134" s="3" t="s">
        <v>175</v>
      </c>
    </row>
    <row r="135" spans="2:2" x14ac:dyDescent="0.3">
      <c r="B135" s="3" t="s">
        <v>200</v>
      </c>
    </row>
    <row r="136" spans="2:2" x14ac:dyDescent="0.3">
      <c r="B136" s="3" t="s">
        <v>201</v>
      </c>
    </row>
    <row r="137" spans="2:2" x14ac:dyDescent="0.3">
      <c r="B137" s="3" t="s">
        <v>176</v>
      </c>
    </row>
    <row r="138" spans="2:2" x14ac:dyDescent="0.3">
      <c r="B138" s="3" t="s">
        <v>177</v>
      </c>
    </row>
    <row r="139" spans="2:2" x14ac:dyDescent="0.3">
      <c r="B139" s="3" t="s">
        <v>178</v>
      </c>
    </row>
    <row r="140" spans="2:2" x14ac:dyDescent="0.3">
      <c r="B140" s="3" t="s">
        <v>179</v>
      </c>
    </row>
    <row r="141" spans="2:2" x14ac:dyDescent="0.3">
      <c r="B141" s="3" t="s">
        <v>180</v>
      </c>
    </row>
    <row r="142" spans="2:2" x14ac:dyDescent="0.3">
      <c r="B142" s="3" t="s">
        <v>181</v>
      </c>
    </row>
    <row r="143" spans="2:2" x14ac:dyDescent="0.3">
      <c r="B143" s="3" t="s">
        <v>182</v>
      </c>
    </row>
    <row r="144" spans="2:2" x14ac:dyDescent="0.3">
      <c r="B144" s="3" t="s">
        <v>183</v>
      </c>
    </row>
    <row r="145" spans="2:2" x14ac:dyDescent="0.3">
      <c r="B145" s="3" t="s">
        <v>184</v>
      </c>
    </row>
    <row r="146" spans="2:2" x14ac:dyDescent="0.3">
      <c r="B146" s="3" t="s">
        <v>185</v>
      </c>
    </row>
    <row r="147" spans="2:2" x14ac:dyDescent="0.3">
      <c r="B147" s="3" t="s">
        <v>186</v>
      </c>
    </row>
    <row r="148" spans="2:2" x14ac:dyDescent="0.3">
      <c r="B148" s="3" t="s">
        <v>187</v>
      </c>
    </row>
    <row r="149" spans="2:2" x14ac:dyDescent="0.3">
      <c r="B149" s="3" t="s">
        <v>188</v>
      </c>
    </row>
    <row r="150" spans="2:2" x14ac:dyDescent="0.3">
      <c r="B150" s="3" t="s">
        <v>189</v>
      </c>
    </row>
    <row r="151" spans="2:2" x14ac:dyDescent="0.3">
      <c r="B151" s="3" t="s">
        <v>190</v>
      </c>
    </row>
    <row r="152" spans="2:2" x14ac:dyDescent="0.3">
      <c r="B152" s="3" t="s">
        <v>191</v>
      </c>
    </row>
    <row r="153" spans="2:2" x14ac:dyDescent="0.3">
      <c r="B153" s="3" t="s">
        <v>192</v>
      </c>
    </row>
    <row r="154" spans="2:2" x14ac:dyDescent="0.3">
      <c r="B154" s="3" t="s">
        <v>193</v>
      </c>
    </row>
    <row r="155" spans="2:2" x14ac:dyDescent="0.3">
      <c r="B155" s="3" t="s">
        <v>194</v>
      </c>
    </row>
    <row r="156" spans="2:2" x14ac:dyDescent="0.3">
      <c r="B156" s="3" t="s">
        <v>195</v>
      </c>
    </row>
    <row r="157" spans="2:2" x14ac:dyDescent="0.3">
      <c r="B157" s="3" t="s">
        <v>196</v>
      </c>
    </row>
  </sheetData>
  <mergeCells count="2">
    <mergeCell ref="A13:A24"/>
    <mergeCell ref="A29:A36"/>
  </mergeCells>
  <dataValidations disablePrompts="1"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5"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2"/>
  <sheetViews>
    <sheetView workbookViewId="0">
      <selection activeCell="B13" sqref="B13"/>
    </sheetView>
  </sheetViews>
  <sheetFormatPr defaultRowHeight="15" x14ac:dyDescent="0.25"/>
  <cols>
    <col min="1" max="1" width="7" style="135" customWidth="1"/>
    <col min="2" max="2" width="64.85546875" style="132" customWidth="1"/>
  </cols>
  <sheetData>
    <row r="1" spans="1:2" ht="18.75" x14ac:dyDescent="0.25">
      <c r="A1" s="138" t="s">
        <v>303</v>
      </c>
    </row>
    <row r="2" spans="1:2" x14ac:dyDescent="0.25">
      <c r="A2" s="139" t="s">
        <v>78</v>
      </c>
    </row>
    <row r="4" spans="1:2" ht="45" x14ac:dyDescent="0.25">
      <c r="A4" s="136">
        <v>1</v>
      </c>
      <c r="B4" s="137" t="s">
        <v>345</v>
      </c>
    </row>
    <row r="5" spans="1:2" x14ac:dyDescent="0.25">
      <c r="A5" s="136"/>
      <c r="B5" s="137"/>
    </row>
    <row r="6" spans="1:2" ht="60" x14ac:dyDescent="0.25">
      <c r="A6" s="136">
        <v>2</v>
      </c>
      <c r="B6" s="137" t="s">
        <v>346</v>
      </c>
    </row>
    <row r="8" spans="1:2" x14ac:dyDescent="0.25">
      <c r="A8" s="135">
        <v>3</v>
      </c>
      <c r="B8" s="132" t="s">
        <v>342</v>
      </c>
    </row>
    <row r="10" spans="1:2" ht="30" x14ac:dyDescent="0.25">
      <c r="A10" s="135">
        <v>4</v>
      </c>
      <c r="B10" s="132" t="s">
        <v>347</v>
      </c>
    </row>
    <row r="12" spans="1:2" x14ac:dyDescent="0.25">
      <c r="A12" s="135">
        <v>5</v>
      </c>
      <c r="B12" s="132" t="s">
        <v>350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8" sqref="G8"/>
    </sheetView>
  </sheetViews>
  <sheetFormatPr defaultRowHeight="15" outlineLevelRow="1" x14ac:dyDescent="0.3"/>
  <cols>
    <col min="1" max="1" width="11.28515625" style="3" customWidth="1"/>
    <col min="2" max="2" width="37" style="3" customWidth="1"/>
    <col min="3" max="3" width="31.2851562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357</v>
      </c>
      <c r="C1" s="2" t="s">
        <v>344</v>
      </c>
      <c r="D1" s="2"/>
      <c r="E1" s="2"/>
      <c r="F1" s="2"/>
      <c r="G1" s="2"/>
      <c r="H1" s="2"/>
      <c r="I1" s="2"/>
      <c r="J1" s="2"/>
      <c r="K1" s="2"/>
      <c r="AQ1" s="21"/>
      <c r="AR1" s="21"/>
      <c r="AS1" s="21"/>
      <c r="AT1" s="21"/>
      <c r="AU1" s="21"/>
      <c r="AV1" s="21"/>
      <c r="AW1" s="21"/>
      <c r="AX1" s="21"/>
      <c r="AY1" s="21"/>
      <c r="AZ1" s="21"/>
      <c r="BA1" s="21"/>
      <c r="BB1" s="21"/>
      <c r="BC1" s="21"/>
      <c r="BD1" s="21"/>
    </row>
    <row r="2" spans="1:56" ht="15.75" thickBot="1" x14ac:dyDescent="0.35">
      <c r="AQ2" s="21"/>
      <c r="AR2" s="21"/>
      <c r="AS2" s="21"/>
      <c r="AT2" s="21"/>
      <c r="AU2" s="21"/>
      <c r="AV2" s="21"/>
      <c r="AW2" s="21"/>
      <c r="AX2" s="21"/>
      <c r="AY2" s="21"/>
      <c r="AZ2" s="21"/>
      <c r="BA2" s="21"/>
      <c r="BB2" s="21"/>
      <c r="BC2" s="21"/>
      <c r="BD2" s="21"/>
    </row>
    <row r="3" spans="1:56" x14ac:dyDescent="0.3">
      <c r="B3" s="45" t="s">
        <v>85</v>
      </c>
      <c r="C3" s="46" t="s">
        <v>97</v>
      </c>
      <c r="D3" s="15"/>
      <c r="E3" s="8"/>
      <c r="F3" s="8"/>
      <c r="G3" s="8"/>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79"/>
      <c r="AR3" s="79"/>
      <c r="AS3" s="79"/>
      <c r="AT3" s="79"/>
      <c r="AU3" s="79"/>
      <c r="AV3" s="79"/>
      <c r="AW3" s="79"/>
      <c r="AX3" s="21"/>
      <c r="AY3" s="21"/>
      <c r="AZ3" s="21"/>
      <c r="BA3" s="21"/>
      <c r="BB3" s="21"/>
      <c r="BC3" s="21"/>
      <c r="BD3" s="21"/>
    </row>
    <row r="4" spans="1:56" x14ac:dyDescent="0.3">
      <c r="B4" s="47">
        <v>16</v>
      </c>
      <c r="C4" s="43">
        <f>INDEX($E$81:$BD$81,1,$C$9+$B4-1)</f>
        <v>-3.8769083198658648E-2</v>
      </c>
      <c r="D4" s="8"/>
      <c r="E4" s="8"/>
      <c r="F4" s="86"/>
      <c r="G4" s="8"/>
      <c r="I4" s="39"/>
      <c r="AQ4" s="21"/>
      <c r="AR4" s="21"/>
      <c r="AS4" s="21"/>
      <c r="AT4" s="21"/>
      <c r="AU4" s="21"/>
      <c r="AV4" s="21"/>
      <c r="AW4" s="21"/>
      <c r="AX4" s="21"/>
      <c r="AY4" s="21"/>
      <c r="AZ4" s="21"/>
      <c r="BA4" s="21"/>
      <c r="BB4" s="21"/>
      <c r="BC4" s="21"/>
      <c r="BD4" s="21"/>
    </row>
    <row r="5" spans="1:56" x14ac:dyDescent="0.3">
      <c r="B5" s="47">
        <v>24</v>
      </c>
      <c r="C5" s="43">
        <f>INDEX($E$81:$BD$81,1,$C$9+$B5-1)</f>
        <v>-4.0615700871463878E-2</v>
      </c>
      <c r="D5" s="17"/>
      <c r="E5" s="62"/>
      <c r="F5" s="8"/>
      <c r="G5" s="8"/>
      <c r="AQ5" s="21"/>
      <c r="AR5" s="21"/>
      <c r="AS5" s="21"/>
      <c r="AT5" s="21"/>
      <c r="AU5" s="21"/>
      <c r="AV5" s="21"/>
      <c r="AW5" s="21"/>
      <c r="AX5" s="21"/>
      <c r="AY5" s="21"/>
      <c r="AZ5" s="21"/>
      <c r="BA5" s="21"/>
      <c r="BB5" s="21"/>
      <c r="BC5" s="21"/>
      <c r="BD5" s="21"/>
    </row>
    <row r="6" spans="1:56" x14ac:dyDescent="0.3">
      <c r="B6" s="47">
        <v>32</v>
      </c>
      <c r="C6" s="43">
        <f>INDEX($E$81:$BD$81,1,$C$9+$B6-1)</f>
        <v>4.8625629779390694E-2</v>
      </c>
      <c r="D6" s="8"/>
      <c r="E6" s="8"/>
      <c r="F6" s="8"/>
      <c r="G6" s="8"/>
      <c r="AQ6" s="21"/>
      <c r="AR6" s="21"/>
      <c r="AS6" s="21"/>
      <c r="AT6" s="21"/>
      <c r="AU6" s="21"/>
      <c r="AV6" s="21"/>
      <c r="AW6" s="21"/>
      <c r="AX6" s="21"/>
      <c r="AY6" s="21"/>
      <c r="AZ6" s="21"/>
      <c r="BA6" s="21"/>
      <c r="BB6" s="21"/>
      <c r="BC6" s="21"/>
      <c r="BD6" s="21"/>
    </row>
    <row r="7" spans="1:56" x14ac:dyDescent="0.3">
      <c r="B7" s="47">
        <v>45</v>
      </c>
      <c r="C7" s="43">
        <f>INDEX($E$81:$BD$81,1,$C$9+$B7-1)</f>
        <v>0.19123060415961152</v>
      </c>
      <c r="D7" s="8"/>
      <c r="E7" s="8"/>
      <c r="F7" s="8"/>
      <c r="G7" s="8"/>
      <c r="AQ7" s="21"/>
      <c r="AR7" s="21"/>
      <c r="AS7" s="21"/>
      <c r="AT7" s="21"/>
      <c r="AU7" s="21"/>
      <c r="AV7" s="21"/>
      <c r="AW7" s="21"/>
      <c r="AX7" s="21"/>
      <c r="AY7" s="21"/>
      <c r="AZ7" s="21"/>
      <c r="BA7" s="21"/>
      <c r="BB7" s="21"/>
      <c r="BC7" s="21"/>
      <c r="BD7" s="21"/>
    </row>
    <row r="8" spans="1:56" x14ac:dyDescent="0.3">
      <c r="B8" s="48"/>
      <c r="C8" s="43"/>
      <c r="D8" s="8"/>
      <c r="E8" s="8"/>
      <c r="F8" s="8"/>
      <c r="G8" s="8"/>
      <c r="AQ8" s="21"/>
      <c r="AR8" s="21"/>
      <c r="AS8" s="21"/>
      <c r="AT8" s="21"/>
      <c r="AU8" s="21"/>
      <c r="AV8" s="21"/>
      <c r="AW8" s="21"/>
      <c r="AX8" s="21"/>
      <c r="AY8" s="21"/>
      <c r="AZ8" s="21"/>
      <c r="BA8" s="21"/>
      <c r="BB8" s="21"/>
      <c r="BC8" s="21"/>
      <c r="BD8" s="21"/>
    </row>
    <row r="9" spans="1:56" ht="15.75" thickBot="1" x14ac:dyDescent="0.35">
      <c r="B9" s="113" t="s">
        <v>83</v>
      </c>
      <c r="C9" s="44">
        <f>IF(E18&lt;0,1,IF(F18&lt;0,2,IF(G18&lt;0,3,IF(H18&lt;0,4,IF(I18&lt;0,5,IF(J18&lt;0,6,IF(K18&lt;0,7,8)))))))</f>
        <v>3</v>
      </c>
      <c r="D9" s="8"/>
      <c r="E9" s="8"/>
      <c r="F9" s="8"/>
      <c r="G9" s="8"/>
      <c r="AQ9" s="21"/>
      <c r="AR9" s="21"/>
      <c r="AS9" s="21"/>
      <c r="AT9" s="21"/>
      <c r="AU9" s="21"/>
      <c r="AV9" s="21"/>
      <c r="AW9" s="21"/>
      <c r="AX9" s="21"/>
      <c r="AY9" s="21"/>
      <c r="AZ9" s="21"/>
      <c r="BA9" s="21"/>
      <c r="BB9" s="21"/>
      <c r="BC9" s="21"/>
      <c r="BD9" s="21"/>
    </row>
    <row r="10" spans="1:56" x14ac:dyDescent="0.3">
      <c r="E10" s="4" t="s">
        <v>15</v>
      </c>
      <c r="F10" s="5"/>
      <c r="G10" s="5"/>
      <c r="H10" s="5"/>
      <c r="I10" s="5"/>
      <c r="J10" s="5"/>
      <c r="K10" s="5"/>
      <c r="L10" s="6"/>
      <c r="M10" s="4" t="s">
        <v>19</v>
      </c>
      <c r="N10" s="5"/>
      <c r="O10" s="5"/>
      <c r="P10" s="5"/>
      <c r="Q10" s="5"/>
      <c r="R10" s="5"/>
      <c r="S10" s="5"/>
      <c r="T10" s="6"/>
      <c r="U10" s="4" t="s">
        <v>20</v>
      </c>
      <c r="V10" s="5"/>
      <c r="W10" s="5"/>
      <c r="X10" s="5"/>
      <c r="Y10" s="5"/>
      <c r="Z10" s="5"/>
      <c r="AA10" s="5"/>
      <c r="AB10" s="6"/>
      <c r="AC10" s="4" t="s">
        <v>21</v>
      </c>
      <c r="AD10" s="5"/>
      <c r="AE10" s="5"/>
      <c r="AF10" s="5"/>
      <c r="AG10" s="5"/>
      <c r="AH10" s="5"/>
      <c r="AI10" s="5"/>
      <c r="AJ10" s="6"/>
      <c r="AK10" s="4" t="s">
        <v>22</v>
      </c>
      <c r="AL10" s="5"/>
      <c r="AM10" s="5"/>
      <c r="AN10" s="5"/>
      <c r="AO10" s="5"/>
      <c r="AP10" s="5"/>
      <c r="AQ10" s="5"/>
      <c r="AR10" s="6"/>
      <c r="AS10" s="4" t="s">
        <v>23</v>
      </c>
      <c r="AT10" s="5"/>
      <c r="AU10" s="5"/>
      <c r="AV10" s="5"/>
      <c r="AW10" s="6"/>
      <c r="AX10" s="4"/>
      <c r="AY10" s="5"/>
      <c r="AZ10" s="5"/>
      <c r="BA10" s="4" t="s">
        <v>52</v>
      </c>
      <c r="BB10" s="5"/>
      <c r="BC10" s="5"/>
      <c r="BD10" s="6"/>
    </row>
    <row r="11" spans="1:56" x14ac:dyDescent="0.3">
      <c r="E11" s="3">
        <v>1</v>
      </c>
      <c r="F11" s="3">
        <v>2</v>
      </c>
      <c r="G11" s="3">
        <v>3</v>
      </c>
      <c r="H11" s="3">
        <v>4</v>
      </c>
      <c r="I11" s="3">
        <v>5</v>
      </c>
      <c r="J11" s="3">
        <v>6</v>
      </c>
      <c r="K11" s="3">
        <v>7</v>
      </c>
      <c r="L11" s="3">
        <v>8</v>
      </c>
      <c r="M11" s="3">
        <v>9</v>
      </c>
      <c r="N11" s="3">
        <v>10</v>
      </c>
      <c r="O11" s="3">
        <v>11</v>
      </c>
      <c r="P11" s="3">
        <v>12</v>
      </c>
      <c r="Q11" s="3">
        <v>13</v>
      </c>
      <c r="R11" s="3">
        <v>14</v>
      </c>
      <c r="S11" s="3">
        <v>15</v>
      </c>
      <c r="T11" s="3">
        <v>16</v>
      </c>
      <c r="U11" s="3">
        <v>17</v>
      </c>
      <c r="V11" s="3">
        <v>18</v>
      </c>
      <c r="W11" s="3">
        <v>19</v>
      </c>
      <c r="X11" s="3">
        <v>20</v>
      </c>
      <c r="Y11" s="3">
        <v>21</v>
      </c>
      <c r="Z11" s="3">
        <v>22</v>
      </c>
      <c r="AA11" s="3">
        <v>23</v>
      </c>
      <c r="AB11" s="3">
        <v>24</v>
      </c>
      <c r="AC11" s="3">
        <v>25</v>
      </c>
      <c r="AD11" s="3">
        <v>26</v>
      </c>
      <c r="AE11" s="3">
        <v>27</v>
      </c>
      <c r="AF11" s="3">
        <v>28</v>
      </c>
      <c r="AG11" s="3">
        <v>29</v>
      </c>
      <c r="AH11" s="3">
        <v>30</v>
      </c>
      <c r="AI11" s="3">
        <v>31</v>
      </c>
      <c r="AJ11" s="3">
        <v>32</v>
      </c>
      <c r="AK11" s="3">
        <v>33</v>
      </c>
      <c r="AL11" s="3">
        <v>34</v>
      </c>
      <c r="AM11" s="3">
        <v>35</v>
      </c>
      <c r="AN11" s="3">
        <v>36</v>
      </c>
      <c r="AO11" s="3">
        <v>37</v>
      </c>
      <c r="AP11" s="3">
        <v>38</v>
      </c>
      <c r="AQ11" s="3">
        <v>39</v>
      </c>
      <c r="AR11" s="3">
        <v>40</v>
      </c>
      <c r="AS11" s="3">
        <v>41</v>
      </c>
      <c r="AT11" s="3">
        <v>42</v>
      </c>
      <c r="AU11" s="3">
        <v>43</v>
      </c>
      <c r="AV11" s="3">
        <v>44</v>
      </c>
      <c r="AW11" s="3">
        <v>45</v>
      </c>
      <c r="AX11" s="3">
        <v>46</v>
      </c>
      <c r="AY11" s="3">
        <v>47</v>
      </c>
      <c r="AZ11" s="3">
        <v>48</v>
      </c>
      <c r="BA11" s="3">
        <v>49</v>
      </c>
      <c r="BB11" s="3">
        <v>50</v>
      </c>
      <c r="BC11" s="3">
        <v>51</v>
      </c>
      <c r="BD11" s="3">
        <v>52</v>
      </c>
    </row>
    <row r="12" spans="1:56" x14ac:dyDescent="0.3">
      <c r="C12" s="3" t="s">
        <v>46</v>
      </c>
      <c r="D12" s="3" t="s">
        <v>47</v>
      </c>
      <c r="E12" s="8">
        <v>2016</v>
      </c>
      <c r="F12" s="8">
        <v>2017</v>
      </c>
      <c r="G12" s="8">
        <v>2018</v>
      </c>
      <c r="H12" s="8">
        <v>2019</v>
      </c>
      <c r="I12" s="8">
        <v>2020</v>
      </c>
      <c r="J12" s="8">
        <v>2021</v>
      </c>
      <c r="K12" s="8">
        <v>2022</v>
      </c>
      <c r="L12" s="8">
        <v>2023</v>
      </c>
      <c r="M12" s="3">
        <v>2024</v>
      </c>
      <c r="N12" s="3">
        <v>2025</v>
      </c>
      <c r="O12" s="3">
        <v>2026</v>
      </c>
      <c r="P12" s="3">
        <v>2027</v>
      </c>
      <c r="Q12" s="3">
        <v>2028</v>
      </c>
      <c r="R12" s="3">
        <v>2029</v>
      </c>
      <c r="S12" s="3">
        <v>2030</v>
      </c>
      <c r="T12" s="3">
        <v>2031</v>
      </c>
      <c r="U12" s="3">
        <v>2032</v>
      </c>
      <c r="V12" s="3">
        <v>2033</v>
      </c>
      <c r="W12" s="3">
        <v>2034</v>
      </c>
      <c r="X12" s="3">
        <v>2035</v>
      </c>
      <c r="Y12" s="3">
        <v>2036</v>
      </c>
      <c r="Z12" s="3">
        <v>2037</v>
      </c>
      <c r="AA12" s="3">
        <v>2038</v>
      </c>
      <c r="AB12" s="3">
        <v>2039</v>
      </c>
      <c r="AC12" s="3">
        <v>2040</v>
      </c>
      <c r="AD12" s="3">
        <v>2041</v>
      </c>
      <c r="AE12" s="3">
        <v>2042</v>
      </c>
      <c r="AF12" s="3">
        <v>2043</v>
      </c>
      <c r="AG12" s="3">
        <v>2044</v>
      </c>
      <c r="AH12" s="3">
        <v>2045</v>
      </c>
      <c r="AI12" s="3">
        <v>2046</v>
      </c>
      <c r="AJ12" s="3">
        <v>2047</v>
      </c>
      <c r="AK12" s="3">
        <v>2048</v>
      </c>
      <c r="AL12" s="3">
        <v>2049</v>
      </c>
      <c r="AM12" s="3">
        <v>2050</v>
      </c>
      <c r="AN12" s="3">
        <v>2051</v>
      </c>
      <c r="AO12" s="3">
        <v>2052</v>
      </c>
      <c r="AP12" s="3">
        <v>2053</v>
      </c>
      <c r="AQ12" s="3">
        <v>2054</v>
      </c>
      <c r="AR12" s="3">
        <v>2055</v>
      </c>
      <c r="AS12" s="3">
        <v>2056</v>
      </c>
      <c r="AT12" s="3">
        <v>2057</v>
      </c>
      <c r="AU12" s="3">
        <v>2058</v>
      </c>
      <c r="AV12" s="3">
        <v>2059</v>
      </c>
      <c r="AW12" s="3">
        <v>2060</v>
      </c>
      <c r="AX12" s="3">
        <v>2061</v>
      </c>
      <c r="AY12" s="3">
        <v>2062</v>
      </c>
      <c r="AZ12" s="3">
        <v>2063</v>
      </c>
      <c r="BA12" s="3">
        <v>2064</v>
      </c>
      <c r="BB12" s="3">
        <v>2065</v>
      </c>
      <c r="BC12" s="3">
        <v>2066</v>
      </c>
      <c r="BD12" s="3">
        <v>2067</v>
      </c>
    </row>
    <row r="13" spans="1:56" x14ac:dyDescent="0.3">
      <c r="A13" s="183" t="s">
        <v>11</v>
      </c>
      <c r="B13" s="60" t="s">
        <v>159</v>
      </c>
      <c r="C13" s="59"/>
      <c r="D13" s="60" t="s">
        <v>40</v>
      </c>
      <c r="E13" s="61">
        <v>0</v>
      </c>
      <c r="F13" s="61">
        <v>0</v>
      </c>
      <c r="G13" s="61">
        <v>-0.89052141414141428</v>
      </c>
      <c r="H13" s="61">
        <v>-0.20005917159763312</v>
      </c>
      <c r="I13" s="61">
        <v>0</v>
      </c>
      <c r="J13" s="61">
        <v>0</v>
      </c>
      <c r="K13" s="61">
        <v>0</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x14ac:dyDescent="0.3">
      <c r="A14" s="184"/>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x14ac:dyDescent="0.3">
      <c r="A15" s="184"/>
      <c r="B15" s="60" t="s">
        <v>161</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x14ac:dyDescent="0.3">
      <c r="A16" s="184"/>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x14ac:dyDescent="0.3">
      <c r="A17" s="184"/>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x14ac:dyDescent="0.35">
      <c r="A18" s="185"/>
      <c r="B18" s="124" t="s">
        <v>197</v>
      </c>
      <c r="C18" s="130"/>
      <c r="D18" s="125" t="s">
        <v>40</v>
      </c>
      <c r="E18" s="58">
        <f>SUM(E13:E17)</f>
        <v>0</v>
      </c>
      <c r="F18" s="58">
        <f t="shared" ref="F18:AW18" si="0">SUM(F13:F17)</f>
        <v>0</v>
      </c>
      <c r="G18" s="58">
        <f t="shared" si="0"/>
        <v>-0.89052141414141428</v>
      </c>
      <c r="H18" s="58">
        <f t="shared" si="0"/>
        <v>-0.20005917159763312</v>
      </c>
      <c r="I18" s="58">
        <f t="shared" si="0"/>
        <v>0</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x14ac:dyDescent="0.3">
      <c r="A19" s="186" t="s">
        <v>301</v>
      </c>
      <c r="B19" s="60" t="s">
        <v>159</v>
      </c>
      <c r="C19" s="7"/>
      <c r="D19" s="8" t="s">
        <v>40</v>
      </c>
      <c r="E19" s="32"/>
      <c r="F19" s="32"/>
      <c r="G19" s="61">
        <f>'Baseline scenario'!G7*-1</f>
        <v>1</v>
      </c>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x14ac:dyDescent="0.3">
      <c r="A20" s="186"/>
      <c r="B20" s="60" t="s">
        <v>176</v>
      </c>
      <c r="C20" s="7"/>
      <c r="D20" s="8" t="s">
        <v>40</v>
      </c>
      <c r="E20" s="32"/>
      <c r="F20" s="32"/>
      <c r="G20" s="131"/>
      <c r="H20" s="131">
        <f>'Baseline scenario'!H8*-1</f>
        <v>3.0008875739644968E-3</v>
      </c>
      <c r="I20" s="131">
        <f>'Baseline scenario'!I8*-1</f>
        <v>3.0000000000000001E-3</v>
      </c>
      <c r="J20" s="131">
        <f>'Baseline scenario'!J8*-1</f>
        <v>2.9991858887381279E-3</v>
      </c>
      <c r="K20" s="131">
        <f>'Baseline scenario'!K8*-1</f>
        <v>2.9979371316306487E-3</v>
      </c>
      <c r="L20" s="131">
        <f>'Baseline scenario'!L8*-1</f>
        <v>2.996689655172414E-3</v>
      </c>
      <c r="M20" s="131">
        <f>'Baseline scenario'!M8*-1</f>
        <v>3.0000000000000001E-3</v>
      </c>
      <c r="N20" s="131">
        <f>'Baseline scenario'!N8*-1</f>
        <v>3.0000000000000001E-3</v>
      </c>
      <c r="O20" s="131">
        <f>'Baseline scenario'!O8*-1</f>
        <v>3.0000000000000001E-3</v>
      </c>
      <c r="P20" s="131">
        <f>'Baseline scenario'!P8*-1</f>
        <v>3.0000000000000001E-3</v>
      </c>
      <c r="Q20" s="131">
        <f>'Baseline scenario'!Q8*-1</f>
        <v>3.0000000000000001E-3</v>
      </c>
      <c r="R20" s="131">
        <f>'Baseline scenario'!R8*-1</f>
        <v>3.0000000000000001E-3</v>
      </c>
      <c r="S20" s="131">
        <f>'Baseline scenario'!S8*-1</f>
        <v>3.0000000000000001E-3</v>
      </c>
      <c r="T20" s="131">
        <f>'Baseline scenario'!T8*-1</f>
        <v>3.0000000000000001E-3</v>
      </c>
      <c r="U20" s="131">
        <f>'Baseline scenario'!U8*-1</f>
        <v>3.0000000000000001E-3</v>
      </c>
      <c r="V20" s="131">
        <f>'Baseline scenario'!V8*-1</f>
        <v>3.0000000000000001E-3</v>
      </c>
      <c r="W20" s="131">
        <f>'Baseline scenario'!W8*-1</f>
        <v>3.0000000000000001E-3</v>
      </c>
      <c r="X20" s="131">
        <f>'Baseline scenario'!X8*-1</f>
        <v>3.0000000000000001E-3</v>
      </c>
      <c r="Y20" s="131">
        <f>'Baseline scenario'!Y8*-1</f>
        <v>3.0000000000000001E-3</v>
      </c>
      <c r="Z20" s="131">
        <f>'Baseline scenario'!Z8*-1</f>
        <v>3.0000000000000001E-3</v>
      </c>
      <c r="AA20" s="131">
        <f>'Baseline scenario'!AA8*-1</f>
        <v>3.0000000000000001E-3</v>
      </c>
      <c r="AB20" s="131">
        <f>'Baseline scenario'!AB8*-1</f>
        <v>3.0000000000000001E-3</v>
      </c>
      <c r="AC20" s="131">
        <f>'Baseline scenario'!AC8*-1</f>
        <v>3.0000000000000001E-3</v>
      </c>
      <c r="AD20" s="131">
        <f>'Baseline scenario'!AD8*-1</f>
        <v>3.0000000000000001E-3</v>
      </c>
      <c r="AE20" s="131">
        <f>'Baseline scenario'!AE8*-1</f>
        <v>3.0000000000000001E-3</v>
      </c>
      <c r="AF20" s="131">
        <f>'Baseline scenario'!AF8*-1</f>
        <v>3.0000000000000001E-3</v>
      </c>
      <c r="AG20" s="131">
        <f>'Baseline scenario'!AG8*-1</f>
        <v>3.0000000000000001E-3</v>
      </c>
      <c r="AH20" s="131">
        <f>'Baseline scenario'!AH8*-1</f>
        <v>3.0000000000000001E-3</v>
      </c>
      <c r="AI20" s="131">
        <f>'Baseline scenario'!AI8*-1</f>
        <v>3.0000000000000001E-3</v>
      </c>
      <c r="AJ20" s="131">
        <f>'Baseline scenario'!AJ8*-1</f>
        <v>3.0000000000000001E-3</v>
      </c>
      <c r="AK20" s="131">
        <f>'Baseline scenario'!AK8*-1</f>
        <v>3.0000000000000001E-3</v>
      </c>
      <c r="AL20" s="131">
        <f>'Baseline scenario'!AL8*-1</f>
        <v>3.0000000000000001E-3</v>
      </c>
      <c r="AM20" s="131">
        <f>'Baseline scenario'!AM8*-1</f>
        <v>3.0000000000000001E-3</v>
      </c>
      <c r="AN20" s="131">
        <f>'Baseline scenario'!AN8*-1</f>
        <v>3.0000000000000001E-3</v>
      </c>
      <c r="AO20" s="131">
        <f>'Baseline scenario'!AO8*-1</f>
        <v>3.0000000000000001E-3</v>
      </c>
      <c r="AP20" s="131">
        <f>'Baseline scenario'!AP8*-1</f>
        <v>3.0000000000000001E-3</v>
      </c>
      <c r="AQ20" s="131">
        <f>'Baseline scenario'!AQ8*-1</f>
        <v>3.0000000000000001E-3</v>
      </c>
      <c r="AR20" s="131">
        <f>'Baseline scenario'!AR8*-1</f>
        <v>3.0000000000000001E-3</v>
      </c>
      <c r="AS20" s="131">
        <f>'Baseline scenario'!AS8*-1</f>
        <v>3.0000000000000001E-3</v>
      </c>
      <c r="AT20" s="131">
        <f>'Baseline scenario'!AT8*-1</f>
        <v>3.0000000000000001E-3</v>
      </c>
      <c r="AU20" s="131">
        <f>'Baseline scenario'!AU8*-1</f>
        <v>3.0000000000000001E-3</v>
      </c>
      <c r="AV20" s="131">
        <f>'Baseline scenario'!AV8*-1</f>
        <v>3.0000000000000001E-3</v>
      </c>
      <c r="AW20" s="131">
        <f>'Baseline scenario'!AW8*-1</f>
        <v>3.0000000000000001E-3</v>
      </c>
      <c r="AX20" s="32"/>
      <c r="AY20" s="32"/>
      <c r="AZ20" s="32"/>
      <c r="BA20" s="32"/>
      <c r="BB20" s="32"/>
      <c r="BC20" s="32"/>
      <c r="BD20" s="32"/>
    </row>
    <row r="21" spans="1:56" x14ac:dyDescent="0.3">
      <c r="A21" s="186"/>
      <c r="B21" s="60" t="s">
        <v>161</v>
      </c>
      <c r="C21" s="7"/>
      <c r="D21" s="8"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f>'Baseline scenario'!AK9*-1</f>
        <v>0.89</v>
      </c>
      <c r="AL21" s="32"/>
      <c r="AM21" s="32"/>
      <c r="AN21" s="32"/>
      <c r="AO21" s="32"/>
      <c r="AP21" s="32"/>
      <c r="AQ21" s="32"/>
      <c r="AR21" s="32"/>
      <c r="AS21" s="32"/>
      <c r="AT21" s="32"/>
      <c r="AU21" s="32"/>
      <c r="AV21" s="32"/>
      <c r="AW21" s="32"/>
      <c r="AX21" s="32"/>
      <c r="AY21" s="32"/>
      <c r="AZ21" s="32"/>
      <c r="BA21" s="32"/>
      <c r="BB21" s="32"/>
      <c r="BC21" s="32"/>
      <c r="BD21" s="32"/>
    </row>
    <row r="22" spans="1:56" x14ac:dyDescent="0.3">
      <c r="A22" s="186"/>
      <c r="B22" s="60" t="s">
        <v>198</v>
      </c>
      <c r="C22" s="7"/>
      <c r="D22" s="8"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x14ac:dyDescent="0.3">
      <c r="A23" s="186"/>
      <c r="B23" s="60" t="s">
        <v>198</v>
      </c>
      <c r="C23" s="7"/>
      <c r="D23" s="8"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x14ac:dyDescent="0.3">
      <c r="A24" s="186"/>
      <c r="B24" s="60" t="s">
        <v>198</v>
      </c>
      <c r="C24" s="7"/>
      <c r="D24" s="8"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x14ac:dyDescent="0.3">
      <c r="A25" s="187"/>
      <c r="B25" s="60" t="s">
        <v>321</v>
      </c>
      <c r="C25" s="7"/>
      <c r="D25" s="8" t="s">
        <v>40</v>
      </c>
      <c r="E25" s="67">
        <f>SUM(E19:E24)</f>
        <v>0</v>
      </c>
      <c r="F25" s="67">
        <f t="shared" ref="F25:BD25" si="1">SUM(F19:F24)</f>
        <v>0</v>
      </c>
      <c r="G25" s="67">
        <f t="shared" si="1"/>
        <v>1</v>
      </c>
      <c r="H25" s="67">
        <f t="shared" si="1"/>
        <v>3.0008875739644968E-3</v>
      </c>
      <c r="I25" s="67">
        <f t="shared" si="1"/>
        <v>3.0000000000000001E-3</v>
      </c>
      <c r="J25" s="67">
        <f t="shared" si="1"/>
        <v>2.9991858887381279E-3</v>
      </c>
      <c r="K25" s="67">
        <f t="shared" si="1"/>
        <v>2.9979371316306487E-3</v>
      </c>
      <c r="L25" s="67">
        <f t="shared" si="1"/>
        <v>2.996689655172414E-3</v>
      </c>
      <c r="M25" s="67">
        <f t="shared" si="1"/>
        <v>3.0000000000000001E-3</v>
      </c>
      <c r="N25" s="67">
        <f t="shared" si="1"/>
        <v>3.0000000000000001E-3</v>
      </c>
      <c r="O25" s="67">
        <f t="shared" si="1"/>
        <v>3.0000000000000001E-3</v>
      </c>
      <c r="P25" s="67">
        <f t="shared" si="1"/>
        <v>3.0000000000000001E-3</v>
      </c>
      <c r="Q25" s="67">
        <f t="shared" si="1"/>
        <v>3.0000000000000001E-3</v>
      </c>
      <c r="R25" s="67">
        <f t="shared" si="1"/>
        <v>3.0000000000000001E-3</v>
      </c>
      <c r="S25" s="67">
        <f t="shared" si="1"/>
        <v>3.0000000000000001E-3</v>
      </c>
      <c r="T25" s="67">
        <f t="shared" si="1"/>
        <v>3.0000000000000001E-3</v>
      </c>
      <c r="U25" s="67">
        <f t="shared" si="1"/>
        <v>3.0000000000000001E-3</v>
      </c>
      <c r="V25" s="67">
        <f t="shared" si="1"/>
        <v>3.0000000000000001E-3</v>
      </c>
      <c r="W25" s="67">
        <f t="shared" si="1"/>
        <v>3.0000000000000001E-3</v>
      </c>
      <c r="X25" s="67">
        <f t="shared" si="1"/>
        <v>3.0000000000000001E-3</v>
      </c>
      <c r="Y25" s="67">
        <f t="shared" si="1"/>
        <v>3.0000000000000001E-3</v>
      </c>
      <c r="Z25" s="67">
        <f t="shared" si="1"/>
        <v>3.0000000000000001E-3</v>
      </c>
      <c r="AA25" s="67">
        <f t="shared" si="1"/>
        <v>3.0000000000000001E-3</v>
      </c>
      <c r="AB25" s="67">
        <f t="shared" si="1"/>
        <v>3.0000000000000001E-3</v>
      </c>
      <c r="AC25" s="67">
        <f t="shared" si="1"/>
        <v>3.0000000000000001E-3</v>
      </c>
      <c r="AD25" s="67">
        <f t="shared" si="1"/>
        <v>3.0000000000000001E-3</v>
      </c>
      <c r="AE25" s="67">
        <f t="shared" si="1"/>
        <v>3.0000000000000001E-3</v>
      </c>
      <c r="AF25" s="67">
        <f t="shared" si="1"/>
        <v>3.0000000000000001E-3</v>
      </c>
      <c r="AG25" s="67">
        <f t="shared" si="1"/>
        <v>3.0000000000000001E-3</v>
      </c>
      <c r="AH25" s="67">
        <f t="shared" si="1"/>
        <v>3.0000000000000001E-3</v>
      </c>
      <c r="AI25" s="67">
        <f t="shared" si="1"/>
        <v>3.0000000000000001E-3</v>
      </c>
      <c r="AJ25" s="67">
        <f t="shared" si="1"/>
        <v>3.0000000000000001E-3</v>
      </c>
      <c r="AK25" s="67">
        <f t="shared" si="1"/>
        <v>0.89300000000000002</v>
      </c>
      <c r="AL25" s="67">
        <f t="shared" si="1"/>
        <v>3.0000000000000001E-3</v>
      </c>
      <c r="AM25" s="67">
        <f t="shared" si="1"/>
        <v>3.0000000000000001E-3</v>
      </c>
      <c r="AN25" s="67">
        <f t="shared" si="1"/>
        <v>3.0000000000000001E-3</v>
      </c>
      <c r="AO25" s="67">
        <f t="shared" si="1"/>
        <v>3.0000000000000001E-3</v>
      </c>
      <c r="AP25" s="67">
        <f t="shared" si="1"/>
        <v>3.0000000000000001E-3</v>
      </c>
      <c r="AQ25" s="67">
        <f t="shared" si="1"/>
        <v>3.0000000000000001E-3</v>
      </c>
      <c r="AR25" s="67">
        <f t="shared" si="1"/>
        <v>3.0000000000000001E-3</v>
      </c>
      <c r="AS25" s="67">
        <f t="shared" si="1"/>
        <v>3.0000000000000001E-3</v>
      </c>
      <c r="AT25" s="67">
        <f t="shared" si="1"/>
        <v>3.0000000000000001E-3</v>
      </c>
      <c r="AU25" s="67">
        <f t="shared" si="1"/>
        <v>3.0000000000000001E-3</v>
      </c>
      <c r="AV25" s="67">
        <f t="shared" si="1"/>
        <v>3.0000000000000001E-3</v>
      </c>
      <c r="AW25" s="67">
        <f t="shared" si="1"/>
        <v>3.0000000000000001E-3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6" t="s">
        <v>96</v>
      </c>
      <c r="C26" s="57" t="s">
        <v>94</v>
      </c>
      <c r="D26" s="56" t="s">
        <v>40</v>
      </c>
      <c r="E26" s="58">
        <f>E18+E25</f>
        <v>0</v>
      </c>
      <c r="F26" s="58">
        <f t="shared" ref="F26:BD26" si="2">F18+F25</f>
        <v>0</v>
      </c>
      <c r="G26" s="58">
        <f t="shared" si="2"/>
        <v>0.10947858585858572</v>
      </c>
      <c r="H26" s="58">
        <f t="shared" si="2"/>
        <v>-0.19705828402366862</v>
      </c>
      <c r="I26" s="58">
        <f t="shared" si="2"/>
        <v>3.0000000000000001E-3</v>
      </c>
      <c r="J26" s="58">
        <f t="shared" si="2"/>
        <v>2.9991858887381279E-3</v>
      </c>
      <c r="K26" s="58">
        <f t="shared" si="2"/>
        <v>2.9979371316306487E-3</v>
      </c>
      <c r="L26" s="58">
        <f t="shared" si="2"/>
        <v>2.996689655172414E-3</v>
      </c>
      <c r="M26" s="58">
        <f t="shared" si="2"/>
        <v>3.0000000000000001E-3</v>
      </c>
      <c r="N26" s="58">
        <f t="shared" si="2"/>
        <v>3.0000000000000001E-3</v>
      </c>
      <c r="O26" s="58">
        <f t="shared" si="2"/>
        <v>3.0000000000000001E-3</v>
      </c>
      <c r="P26" s="58">
        <f t="shared" si="2"/>
        <v>3.0000000000000001E-3</v>
      </c>
      <c r="Q26" s="58">
        <f t="shared" si="2"/>
        <v>3.0000000000000001E-3</v>
      </c>
      <c r="R26" s="58">
        <f t="shared" si="2"/>
        <v>3.0000000000000001E-3</v>
      </c>
      <c r="S26" s="58">
        <f t="shared" si="2"/>
        <v>3.0000000000000001E-3</v>
      </c>
      <c r="T26" s="58">
        <f t="shared" si="2"/>
        <v>3.0000000000000001E-3</v>
      </c>
      <c r="U26" s="58">
        <f t="shared" si="2"/>
        <v>3.0000000000000001E-3</v>
      </c>
      <c r="V26" s="58">
        <f t="shared" si="2"/>
        <v>3.0000000000000001E-3</v>
      </c>
      <c r="W26" s="58">
        <f t="shared" si="2"/>
        <v>3.0000000000000001E-3</v>
      </c>
      <c r="X26" s="58">
        <f t="shared" si="2"/>
        <v>3.0000000000000001E-3</v>
      </c>
      <c r="Y26" s="58">
        <f t="shared" si="2"/>
        <v>3.0000000000000001E-3</v>
      </c>
      <c r="Z26" s="58">
        <f t="shared" si="2"/>
        <v>3.0000000000000001E-3</v>
      </c>
      <c r="AA26" s="58">
        <f t="shared" si="2"/>
        <v>3.0000000000000001E-3</v>
      </c>
      <c r="AB26" s="58">
        <f t="shared" si="2"/>
        <v>3.0000000000000001E-3</v>
      </c>
      <c r="AC26" s="58">
        <f t="shared" si="2"/>
        <v>3.0000000000000001E-3</v>
      </c>
      <c r="AD26" s="58">
        <f t="shared" si="2"/>
        <v>3.0000000000000001E-3</v>
      </c>
      <c r="AE26" s="58">
        <f t="shared" si="2"/>
        <v>3.0000000000000001E-3</v>
      </c>
      <c r="AF26" s="58">
        <f t="shared" si="2"/>
        <v>3.0000000000000001E-3</v>
      </c>
      <c r="AG26" s="58">
        <f t="shared" si="2"/>
        <v>3.0000000000000001E-3</v>
      </c>
      <c r="AH26" s="58">
        <f t="shared" si="2"/>
        <v>3.0000000000000001E-3</v>
      </c>
      <c r="AI26" s="58">
        <f t="shared" si="2"/>
        <v>3.0000000000000001E-3</v>
      </c>
      <c r="AJ26" s="58">
        <f t="shared" si="2"/>
        <v>3.0000000000000001E-3</v>
      </c>
      <c r="AK26" s="58">
        <f t="shared" si="2"/>
        <v>0.89300000000000002</v>
      </c>
      <c r="AL26" s="58">
        <f t="shared" si="2"/>
        <v>3.0000000000000001E-3</v>
      </c>
      <c r="AM26" s="58">
        <f t="shared" si="2"/>
        <v>3.0000000000000001E-3</v>
      </c>
      <c r="AN26" s="58">
        <f t="shared" si="2"/>
        <v>3.0000000000000001E-3</v>
      </c>
      <c r="AO26" s="58">
        <f t="shared" si="2"/>
        <v>3.0000000000000001E-3</v>
      </c>
      <c r="AP26" s="58">
        <f t="shared" si="2"/>
        <v>3.0000000000000001E-3</v>
      </c>
      <c r="AQ26" s="58">
        <f t="shared" si="2"/>
        <v>3.0000000000000001E-3</v>
      </c>
      <c r="AR26" s="58">
        <f t="shared" si="2"/>
        <v>3.0000000000000001E-3</v>
      </c>
      <c r="AS26" s="58">
        <f t="shared" si="2"/>
        <v>3.0000000000000001E-3</v>
      </c>
      <c r="AT26" s="58">
        <f t="shared" si="2"/>
        <v>3.0000000000000001E-3</v>
      </c>
      <c r="AU26" s="58">
        <f t="shared" si="2"/>
        <v>3.0000000000000001E-3</v>
      </c>
      <c r="AV26" s="58">
        <f t="shared" si="2"/>
        <v>3.0000000000000001E-3</v>
      </c>
      <c r="AW26" s="58">
        <f t="shared" si="2"/>
        <v>3.0000000000000001E-3</v>
      </c>
      <c r="AX26" s="58">
        <f t="shared" si="2"/>
        <v>0</v>
      </c>
      <c r="AY26" s="58">
        <f t="shared" si="2"/>
        <v>0</v>
      </c>
      <c r="AZ26" s="58">
        <f t="shared" si="2"/>
        <v>0</v>
      </c>
      <c r="BA26" s="58">
        <f t="shared" si="2"/>
        <v>0</v>
      </c>
      <c r="BB26" s="58">
        <f t="shared" si="2"/>
        <v>0</v>
      </c>
      <c r="BC26" s="58">
        <f t="shared" si="2"/>
        <v>0</v>
      </c>
      <c r="BD26" s="58">
        <f t="shared" si="2"/>
        <v>0</v>
      </c>
    </row>
    <row r="27" spans="1:56" x14ac:dyDescent="0.3">
      <c r="A27" s="115"/>
      <c r="B27" s="8" t="s">
        <v>13</v>
      </c>
      <c r="C27" s="7" t="s">
        <v>41</v>
      </c>
      <c r="D27" s="8" t="s">
        <v>42</v>
      </c>
      <c r="E27" s="9">
        <v>0.8</v>
      </c>
      <c r="F27" s="9">
        <v>0.8</v>
      </c>
      <c r="G27" s="9">
        <v>0.8</v>
      </c>
      <c r="H27" s="9">
        <v>0.8</v>
      </c>
      <c r="I27" s="9">
        <v>0.8</v>
      </c>
      <c r="J27" s="9">
        <v>0.8</v>
      </c>
      <c r="K27" s="9">
        <v>0.8</v>
      </c>
      <c r="L27" s="9">
        <v>0.8</v>
      </c>
      <c r="M27" s="9">
        <v>0.8</v>
      </c>
      <c r="N27" s="9">
        <v>0.8</v>
      </c>
      <c r="O27" s="9">
        <v>0.8</v>
      </c>
      <c r="P27" s="9">
        <v>0.8</v>
      </c>
      <c r="Q27" s="9">
        <v>0.8</v>
      </c>
      <c r="R27" s="9">
        <v>0.8</v>
      </c>
      <c r="S27" s="9">
        <v>0.8</v>
      </c>
      <c r="T27" s="9">
        <v>0.8</v>
      </c>
      <c r="U27" s="9">
        <v>0.8</v>
      </c>
      <c r="V27" s="9">
        <v>0.8</v>
      </c>
      <c r="W27" s="9">
        <v>0.8</v>
      </c>
      <c r="X27" s="9">
        <v>0.8</v>
      </c>
      <c r="Y27" s="9">
        <v>0.8</v>
      </c>
      <c r="Z27" s="9">
        <v>0.8</v>
      </c>
      <c r="AA27" s="9">
        <v>0.8</v>
      </c>
      <c r="AB27" s="9">
        <v>0.8</v>
      </c>
      <c r="AC27" s="9">
        <v>0.8</v>
      </c>
      <c r="AD27" s="9">
        <v>0.8</v>
      </c>
      <c r="AE27" s="9">
        <v>0.8</v>
      </c>
      <c r="AF27" s="9">
        <v>0.8</v>
      </c>
      <c r="AG27" s="9">
        <v>0.8</v>
      </c>
      <c r="AH27" s="9">
        <v>0.8</v>
      </c>
      <c r="AI27" s="9">
        <v>0.8</v>
      </c>
      <c r="AJ27" s="9">
        <v>0.8</v>
      </c>
      <c r="AK27" s="9">
        <v>0.8</v>
      </c>
      <c r="AL27" s="9">
        <v>0.8</v>
      </c>
      <c r="AM27" s="9">
        <v>0.8</v>
      </c>
      <c r="AN27" s="9">
        <v>0.8</v>
      </c>
      <c r="AO27" s="9">
        <v>0.8</v>
      </c>
      <c r="AP27" s="9">
        <v>0.8</v>
      </c>
      <c r="AQ27" s="9">
        <v>0.8</v>
      </c>
      <c r="AR27" s="9">
        <v>0.8</v>
      </c>
      <c r="AS27" s="9">
        <v>0.8</v>
      </c>
      <c r="AT27" s="9">
        <v>0.8</v>
      </c>
      <c r="AU27" s="9">
        <v>0.8</v>
      </c>
      <c r="AV27" s="9">
        <v>0.8</v>
      </c>
      <c r="AW27" s="9">
        <v>0.8</v>
      </c>
      <c r="AX27" s="10"/>
      <c r="AY27" s="10"/>
      <c r="AZ27" s="10"/>
      <c r="BA27" s="10"/>
      <c r="BB27" s="10"/>
      <c r="BC27" s="10"/>
      <c r="BD27" s="10"/>
    </row>
    <row r="28" spans="1:56" x14ac:dyDescent="0.3">
      <c r="A28" s="115"/>
      <c r="B28" s="8" t="s">
        <v>12</v>
      </c>
      <c r="C28" s="8" t="s">
        <v>43</v>
      </c>
      <c r="D28" s="8" t="s">
        <v>40</v>
      </c>
      <c r="E28" s="33">
        <f>E26*E27</f>
        <v>0</v>
      </c>
      <c r="F28" s="33">
        <f t="shared" ref="F28:AW28" si="3">F26*F27</f>
        <v>0</v>
      </c>
      <c r="G28" s="33">
        <f t="shared" si="3"/>
        <v>8.7582868686868584E-2</v>
      </c>
      <c r="H28" s="33">
        <f t="shared" si="3"/>
        <v>-0.15764662721893491</v>
      </c>
      <c r="I28" s="33">
        <f t="shared" si="3"/>
        <v>2.4000000000000002E-3</v>
      </c>
      <c r="J28" s="33">
        <f t="shared" si="3"/>
        <v>2.3993487109905025E-3</v>
      </c>
      <c r="K28" s="33">
        <f t="shared" si="3"/>
        <v>2.3983497053045189E-3</v>
      </c>
      <c r="L28" s="33">
        <f t="shared" si="3"/>
        <v>2.3973517241379313E-3</v>
      </c>
      <c r="M28" s="33">
        <f t="shared" si="3"/>
        <v>2.4000000000000002E-3</v>
      </c>
      <c r="N28" s="33">
        <f t="shared" si="3"/>
        <v>2.4000000000000002E-3</v>
      </c>
      <c r="O28" s="33">
        <f t="shared" si="3"/>
        <v>2.4000000000000002E-3</v>
      </c>
      <c r="P28" s="33">
        <f t="shared" si="3"/>
        <v>2.4000000000000002E-3</v>
      </c>
      <c r="Q28" s="33">
        <f t="shared" si="3"/>
        <v>2.4000000000000002E-3</v>
      </c>
      <c r="R28" s="33">
        <f t="shared" si="3"/>
        <v>2.4000000000000002E-3</v>
      </c>
      <c r="S28" s="33">
        <f t="shared" si="3"/>
        <v>2.4000000000000002E-3</v>
      </c>
      <c r="T28" s="33">
        <f t="shared" si="3"/>
        <v>2.4000000000000002E-3</v>
      </c>
      <c r="U28" s="33">
        <f t="shared" si="3"/>
        <v>2.4000000000000002E-3</v>
      </c>
      <c r="V28" s="33">
        <f t="shared" si="3"/>
        <v>2.4000000000000002E-3</v>
      </c>
      <c r="W28" s="33">
        <f t="shared" si="3"/>
        <v>2.4000000000000002E-3</v>
      </c>
      <c r="X28" s="33">
        <f t="shared" si="3"/>
        <v>2.4000000000000002E-3</v>
      </c>
      <c r="Y28" s="33">
        <f t="shared" si="3"/>
        <v>2.4000000000000002E-3</v>
      </c>
      <c r="Z28" s="33">
        <f t="shared" si="3"/>
        <v>2.4000000000000002E-3</v>
      </c>
      <c r="AA28" s="33">
        <f t="shared" si="3"/>
        <v>2.4000000000000002E-3</v>
      </c>
      <c r="AB28" s="33">
        <f t="shared" si="3"/>
        <v>2.4000000000000002E-3</v>
      </c>
      <c r="AC28" s="33">
        <f t="shared" si="3"/>
        <v>2.4000000000000002E-3</v>
      </c>
      <c r="AD28" s="33">
        <f t="shared" si="3"/>
        <v>2.4000000000000002E-3</v>
      </c>
      <c r="AE28" s="33">
        <f t="shared" si="3"/>
        <v>2.4000000000000002E-3</v>
      </c>
      <c r="AF28" s="33">
        <f t="shared" si="3"/>
        <v>2.4000000000000002E-3</v>
      </c>
      <c r="AG28" s="33">
        <f t="shared" si="3"/>
        <v>2.4000000000000002E-3</v>
      </c>
      <c r="AH28" s="33">
        <f t="shared" si="3"/>
        <v>2.4000000000000002E-3</v>
      </c>
      <c r="AI28" s="33">
        <f t="shared" si="3"/>
        <v>2.4000000000000002E-3</v>
      </c>
      <c r="AJ28" s="33">
        <f t="shared" si="3"/>
        <v>2.4000000000000002E-3</v>
      </c>
      <c r="AK28" s="33">
        <f t="shared" si="3"/>
        <v>0.71440000000000003</v>
      </c>
      <c r="AL28" s="33">
        <f t="shared" si="3"/>
        <v>2.4000000000000002E-3</v>
      </c>
      <c r="AM28" s="33">
        <f t="shared" si="3"/>
        <v>2.4000000000000002E-3</v>
      </c>
      <c r="AN28" s="33">
        <f t="shared" si="3"/>
        <v>2.4000000000000002E-3</v>
      </c>
      <c r="AO28" s="33">
        <f t="shared" si="3"/>
        <v>2.4000000000000002E-3</v>
      </c>
      <c r="AP28" s="33">
        <f t="shared" si="3"/>
        <v>2.4000000000000002E-3</v>
      </c>
      <c r="AQ28" s="33">
        <f t="shared" si="3"/>
        <v>2.4000000000000002E-3</v>
      </c>
      <c r="AR28" s="33">
        <f t="shared" si="3"/>
        <v>2.4000000000000002E-3</v>
      </c>
      <c r="AS28" s="33">
        <f t="shared" si="3"/>
        <v>2.4000000000000002E-3</v>
      </c>
      <c r="AT28" s="33">
        <f t="shared" si="3"/>
        <v>2.4000000000000002E-3</v>
      </c>
      <c r="AU28" s="33">
        <f t="shared" si="3"/>
        <v>2.4000000000000002E-3</v>
      </c>
      <c r="AV28" s="33">
        <f t="shared" si="3"/>
        <v>2.4000000000000002E-3</v>
      </c>
      <c r="AW28" s="33">
        <f t="shared" si="3"/>
        <v>2.4000000000000002E-3</v>
      </c>
      <c r="AX28" s="33"/>
      <c r="AY28" s="33"/>
      <c r="AZ28" s="33"/>
      <c r="BA28" s="33"/>
      <c r="BB28" s="33"/>
      <c r="BC28" s="33"/>
      <c r="BD28" s="33"/>
    </row>
    <row r="29" spans="1:56" x14ac:dyDescent="0.3">
      <c r="A29" s="115"/>
      <c r="B29" s="8" t="s">
        <v>93</v>
      </c>
      <c r="C29" s="10" t="s">
        <v>44</v>
      </c>
      <c r="D29" s="8" t="s">
        <v>40</v>
      </c>
      <c r="E29" s="33">
        <f>E26-E28</f>
        <v>0</v>
      </c>
      <c r="F29" s="33">
        <f t="shared" ref="F29:AW29" si="4">F26-F28</f>
        <v>0</v>
      </c>
      <c r="G29" s="33">
        <f t="shared" si="4"/>
        <v>2.1895717171717136E-2</v>
      </c>
      <c r="H29" s="33">
        <f t="shared" si="4"/>
        <v>-3.9411656804733713E-2</v>
      </c>
      <c r="I29" s="33">
        <f t="shared" si="4"/>
        <v>5.9999999999999984E-4</v>
      </c>
      <c r="J29" s="33">
        <f t="shared" si="4"/>
        <v>5.9983717774762541E-4</v>
      </c>
      <c r="K29" s="33">
        <f t="shared" si="4"/>
        <v>5.9958742632612973E-4</v>
      </c>
      <c r="L29" s="33">
        <f t="shared" si="4"/>
        <v>5.9933793103448272E-4</v>
      </c>
      <c r="M29" s="33">
        <f t="shared" si="4"/>
        <v>5.9999999999999984E-4</v>
      </c>
      <c r="N29" s="33">
        <f t="shared" si="4"/>
        <v>5.9999999999999984E-4</v>
      </c>
      <c r="O29" s="33">
        <f t="shared" si="4"/>
        <v>5.9999999999999984E-4</v>
      </c>
      <c r="P29" s="33">
        <f t="shared" si="4"/>
        <v>5.9999999999999984E-4</v>
      </c>
      <c r="Q29" s="33">
        <f t="shared" si="4"/>
        <v>5.9999999999999984E-4</v>
      </c>
      <c r="R29" s="33">
        <f t="shared" si="4"/>
        <v>5.9999999999999984E-4</v>
      </c>
      <c r="S29" s="33">
        <f t="shared" si="4"/>
        <v>5.9999999999999984E-4</v>
      </c>
      <c r="T29" s="33">
        <f t="shared" si="4"/>
        <v>5.9999999999999984E-4</v>
      </c>
      <c r="U29" s="33">
        <f t="shared" si="4"/>
        <v>5.9999999999999984E-4</v>
      </c>
      <c r="V29" s="33">
        <f t="shared" si="4"/>
        <v>5.9999999999999984E-4</v>
      </c>
      <c r="W29" s="33">
        <f t="shared" si="4"/>
        <v>5.9999999999999984E-4</v>
      </c>
      <c r="X29" s="33">
        <f t="shared" si="4"/>
        <v>5.9999999999999984E-4</v>
      </c>
      <c r="Y29" s="33">
        <f t="shared" si="4"/>
        <v>5.9999999999999984E-4</v>
      </c>
      <c r="Z29" s="33">
        <f t="shared" si="4"/>
        <v>5.9999999999999984E-4</v>
      </c>
      <c r="AA29" s="33">
        <f t="shared" si="4"/>
        <v>5.9999999999999984E-4</v>
      </c>
      <c r="AB29" s="33">
        <f t="shared" si="4"/>
        <v>5.9999999999999984E-4</v>
      </c>
      <c r="AC29" s="33">
        <f t="shared" si="4"/>
        <v>5.9999999999999984E-4</v>
      </c>
      <c r="AD29" s="33">
        <f t="shared" si="4"/>
        <v>5.9999999999999984E-4</v>
      </c>
      <c r="AE29" s="33">
        <f t="shared" si="4"/>
        <v>5.9999999999999984E-4</v>
      </c>
      <c r="AF29" s="33">
        <f t="shared" si="4"/>
        <v>5.9999999999999984E-4</v>
      </c>
      <c r="AG29" s="33">
        <f t="shared" si="4"/>
        <v>5.9999999999999984E-4</v>
      </c>
      <c r="AH29" s="33">
        <f t="shared" si="4"/>
        <v>5.9999999999999984E-4</v>
      </c>
      <c r="AI29" s="33">
        <f t="shared" si="4"/>
        <v>5.9999999999999984E-4</v>
      </c>
      <c r="AJ29" s="33">
        <f t="shared" si="4"/>
        <v>5.9999999999999984E-4</v>
      </c>
      <c r="AK29" s="33">
        <f t="shared" si="4"/>
        <v>0.17859999999999998</v>
      </c>
      <c r="AL29" s="33">
        <f t="shared" si="4"/>
        <v>5.9999999999999984E-4</v>
      </c>
      <c r="AM29" s="33">
        <f t="shared" si="4"/>
        <v>5.9999999999999984E-4</v>
      </c>
      <c r="AN29" s="33">
        <f t="shared" si="4"/>
        <v>5.9999999999999984E-4</v>
      </c>
      <c r="AO29" s="33">
        <f t="shared" si="4"/>
        <v>5.9999999999999984E-4</v>
      </c>
      <c r="AP29" s="33">
        <f t="shared" si="4"/>
        <v>5.9999999999999984E-4</v>
      </c>
      <c r="AQ29" s="33">
        <f t="shared" si="4"/>
        <v>5.9999999999999984E-4</v>
      </c>
      <c r="AR29" s="33">
        <f t="shared" si="4"/>
        <v>5.9999999999999984E-4</v>
      </c>
      <c r="AS29" s="33">
        <f t="shared" si="4"/>
        <v>5.9999999999999984E-4</v>
      </c>
      <c r="AT29" s="33">
        <f t="shared" si="4"/>
        <v>5.9999999999999984E-4</v>
      </c>
      <c r="AU29" s="33">
        <f t="shared" si="4"/>
        <v>5.9999999999999984E-4</v>
      </c>
      <c r="AV29" s="33">
        <f t="shared" si="4"/>
        <v>5.9999999999999984E-4</v>
      </c>
      <c r="AW29" s="33">
        <f t="shared" si="4"/>
        <v>5.9999999999999984E-4</v>
      </c>
      <c r="AX29" s="33"/>
      <c r="AY29" s="33"/>
      <c r="AZ29" s="33"/>
      <c r="BA29" s="33"/>
      <c r="BB29" s="33"/>
      <c r="BC29" s="33"/>
      <c r="BD29" s="33"/>
    </row>
    <row r="30" spans="1:56" ht="16.5" hidden="1" customHeight="1" outlineLevel="1" x14ac:dyDescent="0.35">
      <c r="A30" s="115"/>
      <c r="B30" s="8" t="s">
        <v>1</v>
      </c>
      <c r="C30" s="10" t="s">
        <v>53</v>
      </c>
      <c r="D30" s="8"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x14ac:dyDescent="0.35">
      <c r="A31" s="115"/>
      <c r="B31" s="8" t="s">
        <v>2</v>
      </c>
      <c r="C31" s="10" t="s">
        <v>54</v>
      </c>
      <c r="D31" s="8"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x14ac:dyDescent="0.35">
      <c r="A32" s="115"/>
      <c r="B32" s="8" t="s">
        <v>3</v>
      </c>
      <c r="C32" s="10" t="s">
        <v>55</v>
      </c>
      <c r="D32" s="8" t="s">
        <v>40</v>
      </c>
      <c r="F32" s="33"/>
      <c r="G32" s="33"/>
      <c r="H32" s="33">
        <f>$G$28/'Fixed data'!$C$7</f>
        <v>1.946285970819302E-3</v>
      </c>
      <c r="I32" s="33">
        <f>$G$28/'Fixed data'!$C$7</f>
        <v>1.946285970819302E-3</v>
      </c>
      <c r="J32" s="33">
        <f>$G$28/'Fixed data'!$C$7</f>
        <v>1.946285970819302E-3</v>
      </c>
      <c r="K32" s="33">
        <f>$G$28/'Fixed data'!$C$7</f>
        <v>1.946285970819302E-3</v>
      </c>
      <c r="L32" s="33">
        <f>$G$28/'Fixed data'!$C$7</f>
        <v>1.946285970819302E-3</v>
      </c>
      <c r="M32" s="33">
        <f>$G$28/'Fixed data'!$C$7</f>
        <v>1.946285970819302E-3</v>
      </c>
      <c r="N32" s="33">
        <f>$G$28/'Fixed data'!$C$7</f>
        <v>1.946285970819302E-3</v>
      </c>
      <c r="O32" s="33">
        <f>$G$28/'Fixed data'!$C$7</f>
        <v>1.946285970819302E-3</v>
      </c>
      <c r="P32" s="33">
        <f>$G$28/'Fixed data'!$C$7</f>
        <v>1.946285970819302E-3</v>
      </c>
      <c r="Q32" s="33">
        <f>$G$28/'Fixed data'!$C$7</f>
        <v>1.946285970819302E-3</v>
      </c>
      <c r="R32" s="33">
        <f>$G$28/'Fixed data'!$C$7</f>
        <v>1.946285970819302E-3</v>
      </c>
      <c r="S32" s="33">
        <f>$G$28/'Fixed data'!$C$7</f>
        <v>1.946285970819302E-3</v>
      </c>
      <c r="T32" s="33">
        <f>$G$28/'Fixed data'!$C$7</f>
        <v>1.946285970819302E-3</v>
      </c>
      <c r="U32" s="33">
        <f>$G$28/'Fixed data'!$C$7</f>
        <v>1.946285970819302E-3</v>
      </c>
      <c r="V32" s="33">
        <f>$G$28/'Fixed data'!$C$7</f>
        <v>1.946285970819302E-3</v>
      </c>
      <c r="W32" s="33">
        <f>$G$28/'Fixed data'!$C$7</f>
        <v>1.946285970819302E-3</v>
      </c>
      <c r="X32" s="33">
        <f>$G$28/'Fixed data'!$C$7</f>
        <v>1.946285970819302E-3</v>
      </c>
      <c r="Y32" s="33">
        <f>$G$28/'Fixed data'!$C$7</f>
        <v>1.946285970819302E-3</v>
      </c>
      <c r="Z32" s="33">
        <f>$G$28/'Fixed data'!$C$7</f>
        <v>1.946285970819302E-3</v>
      </c>
      <c r="AA32" s="33">
        <f>$G$28/'Fixed data'!$C$7</f>
        <v>1.946285970819302E-3</v>
      </c>
      <c r="AB32" s="33">
        <f>$G$28/'Fixed data'!$C$7</f>
        <v>1.946285970819302E-3</v>
      </c>
      <c r="AC32" s="33">
        <f>$G$28/'Fixed data'!$C$7</f>
        <v>1.946285970819302E-3</v>
      </c>
      <c r="AD32" s="33">
        <f>$G$28/'Fixed data'!$C$7</f>
        <v>1.946285970819302E-3</v>
      </c>
      <c r="AE32" s="33">
        <f>$G$28/'Fixed data'!$C$7</f>
        <v>1.946285970819302E-3</v>
      </c>
      <c r="AF32" s="33">
        <f>$G$28/'Fixed data'!$C$7</f>
        <v>1.946285970819302E-3</v>
      </c>
      <c r="AG32" s="33">
        <f>$G$28/'Fixed data'!$C$7</f>
        <v>1.946285970819302E-3</v>
      </c>
      <c r="AH32" s="33">
        <f>$G$28/'Fixed data'!$C$7</f>
        <v>1.946285970819302E-3</v>
      </c>
      <c r="AI32" s="33">
        <f>$G$28/'Fixed data'!$C$7</f>
        <v>1.946285970819302E-3</v>
      </c>
      <c r="AJ32" s="33">
        <f>$G$28/'Fixed data'!$C$7</f>
        <v>1.946285970819302E-3</v>
      </c>
      <c r="AK32" s="33">
        <f>$G$28/'Fixed data'!$C$7</f>
        <v>1.946285970819302E-3</v>
      </c>
      <c r="AL32" s="33">
        <f>$G$28/'Fixed data'!$C$7</f>
        <v>1.946285970819302E-3</v>
      </c>
      <c r="AM32" s="33">
        <f>$G$28/'Fixed data'!$C$7</f>
        <v>1.946285970819302E-3</v>
      </c>
      <c r="AN32" s="33">
        <f>$G$28/'Fixed data'!$C$7</f>
        <v>1.946285970819302E-3</v>
      </c>
      <c r="AO32" s="33">
        <f>$G$28/'Fixed data'!$C$7</f>
        <v>1.946285970819302E-3</v>
      </c>
      <c r="AP32" s="33">
        <f>$G$28/'Fixed data'!$C$7</f>
        <v>1.946285970819302E-3</v>
      </c>
      <c r="AQ32" s="33">
        <f>$G$28/'Fixed data'!$C$7</f>
        <v>1.946285970819302E-3</v>
      </c>
      <c r="AR32" s="33">
        <f>$G$28/'Fixed data'!$C$7</f>
        <v>1.946285970819302E-3</v>
      </c>
      <c r="AS32" s="33">
        <f>$G$28/'Fixed data'!$C$7</f>
        <v>1.946285970819302E-3</v>
      </c>
      <c r="AT32" s="33">
        <f>$G$28/'Fixed data'!$C$7</f>
        <v>1.946285970819302E-3</v>
      </c>
      <c r="AU32" s="33">
        <f>$G$28/'Fixed data'!$C$7</f>
        <v>1.946285970819302E-3</v>
      </c>
      <c r="AV32" s="33">
        <f>$G$28/'Fixed data'!$C$7</f>
        <v>1.946285970819302E-3</v>
      </c>
      <c r="AW32" s="33">
        <f>$G$28/'Fixed data'!$C$7</f>
        <v>1.946285970819302E-3</v>
      </c>
      <c r="AX32" s="33">
        <f>$G$28/'Fixed data'!$C$7</f>
        <v>1.946285970819302E-3</v>
      </c>
      <c r="AY32" s="33">
        <f>$G$28/'Fixed data'!$C$7</f>
        <v>1.946285970819302E-3</v>
      </c>
      <c r="AZ32" s="33">
        <f>$G$28/'Fixed data'!$C$7</f>
        <v>1.946285970819302E-3</v>
      </c>
      <c r="BA32" s="33"/>
      <c r="BB32" s="33"/>
      <c r="BC32" s="33"/>
      <c r="BD32" s="33"/>
    </row>
    <row r="33" spans="1:57" ht="16.5" hidden="1" customHeight="1" outlineLevel="1" x14ac:dyDescent="0.35">
      <c r="A33" s="115"/>
      <c r="B33" s="8" t="s">
        <v>4</v>
      </c>
      <c r="C33" s="10" t="s">
        <v>56</v>
      </c>
      <c r="D33" s="8" t="s">
        <v>40</v>
      </c>
      <c r="F33" s="33"/>
      <c r="G33" s="33"/>
      <c r="H33" s="33"/>
      <c r="I33" s="33">
        <f>$H$28/'Fixed data'!$C$7</f>
        <v>-3.503258382642998E-3</v>
      </c>
      <c r="J33" s="33">
        <f>$H$28/'Fixed data'!$C$7</f>
        <v>-3.503258382642998E-3</v>
      </c>
      <c r="K33" s="33">
        <f>$H$28/'Fixed data'!$C$7</f>
        <v>-3.503258382642998E-3</v>
      </c>
      <c r="L33" s="33">
        <f>$H$28/'Fixed data'!$C$7</f>
        <v>-3.503258382642998E-3</v>
      </c>
      <c r="M33" s="33">
        <f>$H$28/'Fixed data'!$C$7</f>
        <v>-3.503258382642998E-3</v>
      </c>
      <c r="N33" s="33">
        <f>$H$28/'Fixed data'!$C$7</f>
        <v>-3.503258382642998E-3</v>
      </c>
      <c r="O33" s="33">
        <f>$H$28/'Fixed data'!$C$7</f>
        <v>-3.503258382642998E-3</v>
      </c>
      <c r="P33" s="33">
        <f>$H$28/'Fixed data'!$C$7</f>
        <v>-3.503258382642998E-3</v>
      </c>
      <c r="Q33" s="33">
        <f>$H$28/'Fixed data'!$C$7</f>
        <v>-3.503258382642998E-3</v>
      </c>
      <c r="R33" s="33">
        <f>$H$28/'Fixed data'!$C$7</f>
        <v>-3.503258382642998E-3</v>
      </c>
      <c r="S33" s="33">
        <f>$H$28/'Fixed data'!$C$7</f>
        <v>-3.503258382642998E-3</v>
      </c>
      <c r="T33" s="33">
        <f>$H$28/'Fixed data'!$C$7</f>
        <v>-3.503258382642998E-3</v>
      </c>
      <c r="U33" s="33">
        <f>$H$28/'Fixed data'!$C$7</f>
        <v>-3.503258382642998E-3</v>
      </c>
      <c r="V33" s="33">
        <f>$H$28/'Fixed data'!$C$7</f>
        <v>-3.503258382642998E-3</v>
      </c>
      <c r="W33" s="33">
        <f>$H$28/'Fixed data'!$C$7</f>
        <v>-3.503258382642998E-3</v>
      </c>
      <c r="X33" s="33">
        <f>$H$28/'Fixed data'!$C$7</f>
        <v>-3.503258382642998E-3</v>
      </c>
      <c r="Y33" s="33">
        <f>$H$28/'Fixed data'!$C$7</f>
        <v>-3.503258382642998E-3</v>
      </c>
      <c r="Z33" s="33">
        <f>$H$28/'Fixed data'!$C$7</f>
        <v>-3.503258382642998E-3</v>
      </c>
      <c r="AA33" s="33">
        <f>$H$28/'Fixed data'!$C$7</f>
        <v>-3.503258382642998E-3</v>
      </c>
      <c r="AB33" s="33">
        <f>$H$28/'Fixed data'!$C$7</f>
        <v>-3.503258382642998E-3</v>
      </c>
      <c r="AC33" s="33">
        <f>$H$28/'Fixed data'!$C$7</f>
        <v>-3.503258382642998E-3</v>
      </c>
      <c r="AD33" s="33">
        <f>$H$28/'Fixed data'!$C$7</f>
        <v>-3.503258382642998E-3</v>
      </c>
      <c r="AE33" s="33">
        <f>$H$28/'Fixed data'!$C$7</f>
        <v>-3.503258382642998E-3</v>
      </c>
      <c r="AF33" s="33">
        <f>$H$28/'Fixed data'!$C$7</f>
        <v>-3.503258382642998E-3</v>
      </c>
      <c r="AG33" s="33">
        <f>$H$28/'Fixed data'!$C$7</f>
        <v>-3.503258382642998E-3</v>
      </c>
      <c r="AH33" s="33">
        <f>$H$28/'Fixed data'!$C$7</f>
        <v>-3.503258382642998E-3</v>
      </c>
      <c r="AI33" s="33">
        <f>$H$28/'Fixed data'!$C$7</f>
        <v>-3.503258382642998E-3</v>
      </c>
      <c r="AJ33" s="33">
        <f>$H$28/'Fixed data'!$C$7</f>
        <v>-3.503258382642998E-3</v>
      </c>
      <c r="AK33" s="33">
        <f>$H$28/'Fixed data'!$C$7</f>
        <v>-3.503258382642998E-3</v>
      </c>
      <c r="AL33" s="33">
        <f>$H$28/'Fixed data'!$C$7</f>
        <v>-3.503258382642998E-3</v>
      </c>
      <c r="AM33" s="33">
        <f>$H$28/'Fixed data'!$C$7</f>
        <v>-3.503258382642998E-3</v>
      </c>
      <c r="AN33" s="33">
        <f>$H$28/'Fixed data'!$C$7</f>
        <v>-3.503258382642998E-3</v>
      </c>
      <c r="AO33" s="33">
        <f>$H$28/'Fixed data'!$C$7</f>
        <v>-3.503258382642998E-3</v>
      </c>
      <c r="AP33" s="33">
        <f>$H$28/'Fixed data'!$C$7</f>
        <v>-3.503258382642998E-3</v>
      </c>
      <c r="AQ33" s="33">
        <f>$H$28/'Fixed data'!$C$7</f>
        <v>-3.503258382642998E-3</v>
      </c>
      <c r="AR33" s="33">
        <f>$H$28/'Fixed data'!$C$7</f>
        <v>-3.503258382642998E-3</v>
      </c>
      <c r="AS33" s="33">
        <f>$H$28/'Fixed data'!$C$7</f>
        <v>-3.503258382642998E-3</v>
      </c>
      <c r="AT33" s="33">
        <f>$H$28/'Fixed data'!$C$7</f>
        <v>-3.503258382642998E-3</v>
      </c>
      <c r="AU33" s="33">
        <f>$H$28/'Fixed data'!$C$7</f>
        <v>-3.503258382642998E-3</v>
      </c>
      <c r="AV33" s="33">
        <f>$H$28/'Fixed data'!$C$7</f>
        <v>-3.503258382642998E-3</v>
      </c>
      <c r="AW33" s="33">
        <f>$H$28/'Fixed data'!$C$7</f>
        <v>-3.503258382642998E-3</v>
      </c>
      <c r="AX33" s="33">
        <f>$H$28/'Fixed data'!$C$7</f>
        <v>-3.503258382642998E-3</v>
      </c>
      <c r="AY33" s="33">
        <f>$H$28/'Fixed data'!$C$7</f>
        <v>-3.503258382642998E-3</v>
      </c>
      <c r="AZ33" s="33">
        <f>$H$28/'Fixed data'!$C$7</f>
        <v>-3.503258382642998E-3</v>
      </c>
      <c r="BA33" s="33">
        <f>$H$28/'Fixed data'!$C$7</f>
        <v>-3.503258382642998E-3</v>
      </c>
      <c r="BB33" s="33"/>
      <c r="BC33" s="33"/>
      <c r="BD33" s="33"/>
    </row>
    <row r="34" spans="1:57" ht="16.5" hidden="1" customHeight="1" outlineLevel="1" x14ac:dyDescent="0.35">
      <c r="A34" s="115"/>
      <c r="B34" s="8" t="s">
        <v>5</v>
      </c>
      <c r="C34" s="10" t="s">
        <v>57</v>
      </c>
      <c r="D34" s="8" t="s">
        <v>40</v>
      </c>
      <c r="F34" s="33"/>
      <c r="G34" s="33"/>
      <c r="H34" s="33"/>
      <c r="I34" s="33"/>
      <c r="J34" s="33">
        <f>$I$28/'Fixed data'!$C$7</f>
        <v>5.333333333333334E-5</v>
      </c>
      <c r="K34" s="33">
        <f>$I$28/'Fixed data'!$C$7</f>
        <v>5.333333333333334E-5</v>
      </c>
      <c r="L34" s="33">
        <f>$I$28/'Fixed data'!$C$7</f>
        <v>5.333333333333334E-5</v>
      </c>
      <c r="M34" s="33">
        <f>$I$28/'Fixed data'!$C$7</f>
        <v>5.333333333333334E-5</v>
      </c>
      <c r="N34" s="33">
        <f>$I$28/'Fixed data'!$C$7</f>
        <v>5.333333333333334E-5</v>
      </c>
      <c r="O34" s="33">
        <f>$I$28/'Fixed data'!$C$7</f>
        <v>5.333333333333334E-5</v>
      </c>
      <c r="P34" s="33">
        <f>$I$28/'Fixed data'!$C$7</f>
        <v>5.333333333333334E-5</v>
      </c>
      <c r="Q34" s="33">
        <f>$I$28/'Fixed data'!$C$7</f>
        <v>5.333333333333334E-5</v>
      </c>
      <c r="R34" s="33">
        <f>$I$28/'Fixed data'!$C$7</f>
        <v>5.333333333333334E-5</v>
      </c>
      <c r="S34" s="33">
        <f>$I$28/'Fixed data'!$C$7</f>
        <v>5.333333333333334E-5</v>
      </c>
      <c r="T34" s="33">
        <f>$I$28/'Fixed data'!$C$7</f>
        <v>5.333333333333334E-5</v>
      </c>
      <c r="U34" s="33">
        <f>$I$28/'Fixed data'!$C$7</f>
        <v>5.333333333333334E-5</v>
      </c>
      <c r="V34" s="33">
        <f>$I$28/'Fixed data'!$C$7</f>
        <v>5.333333333333334E-5</v>
      </c>
      <c r="W34" s="33">
        <f>$I$28/'Fixed data'!$C$7</f>
        <v>5.333333333333334E-5</v>
      </c>
      <c r="X34" s="33">
        <f>$I$28/'Fixed data'!$C$7</f>
        <v>5.333333333333334E-5</v>
      </c>
      <c r="Y34" s="33">
        <f>$I$28/'Fixed data'!$C$7</f>
        <v>5.333333333333334E-5</v>
      </c>
      <c r="Z34" s="33">
        <f>$I$28/'Fixed data'!$C$7</f>
        <v>5.333333333333334E-5</v>
      </c>
      <c r="AA34" s="33">
        <f>$I$28/'Fixed data'!$C$7</f>
        <v>5.333333333333334E-5</v>
      </c>
      <c r="AB34" s="33">
        <f>$I$28/'Fixed data'!$C$7</f>
        <v>5.333333333333334E-5</v>
      </c>
      <c r="AC34" s="33">
        <f>$I$28/'Fixed data'!$C$7</f>
        <v>5.333333333333334E-5</v>
      </c>
      <c r="AD34" s="33">
        <f>$I$28/'Fixed data'!$C$7</f>
        <v>5.333333333333334E-5</v>
      </c>
      <c r="AE34" s="33">
        <f>$I$28/'Fixed data'!$C$7</f>
        <v>5.333333333333334E-5</v>
      </c>
      <c r="AF34" s="33">
        <f>$I$28/'Fixed data'!$C$7</f>
        <v>5.333333333333334E-5</v>
      </c>
      <c r="AG34" s="33">
        <f>$I$28/'Fixed data'!$C$7</f>
        <v>5.333333333333334E-5</v>
      </c>
      <c r="AH34" s="33">
        <f>$I$28/'Fixed data'!$C$7</f>
        <v>5.333333333333334E-5</v>
      </c>
      <c r="AI34" s="33">
        <f>$I$28/'Fixed data'!$C$7</f>
        <v>5.333333333333334E-5</v>
      </c>
      <c r="AJ34" s="33">
        <f>$I$28/'Fixed data'!$C$7</f>
        <v>5.333333333333334E-5</v>
      </c>
      <c r="AK34" s="33">
        <f>$I$28/'Fixed data'!$C$7</f>
        <v>5.333333333333334E-5</v>
      </c>
      <c r="AL34" s="33">
        <f>$I$28/'Fixed data'!$C$7</f>
        <v>5.333333333333334E-5</v>
      </c>
      <c r="AM34" s="33">
        <f>$I$28/'Fixed data'!$C$7</f>
        <v>5.333333333333334E-5</v>
      </c>
      <c r="AN34" s="33">
        <f>$I$28/'Fixed data'!$C$7</f>
        <v>5.333333333333334E-5</v>
      </c>
      <c r="AO34" s="33">
        <f>$I$28/'Fixed data'!$C$7</f>
        <v>5.333333333333334E-5</v>
      </c>
      <c r="AP34" s="33">
        <f>$I$28/'Fixed data'!$C$7</f>
        <v>5.333333333333334E-5</v>
      </c>
      <c r="AQ34" s="33">
        <f>$I$28/'Fixed data'!$C$7</f>
        <v>5.333333333333334E-5</v>
      </c>
      <c r="AR34" s="33">
        <f>$I$28/'Fixed data'!$C$7</f>
        <v>5.333333333333334E-5</v>
      </c>
      <c r="AS34" s="33">
        <f>$I$28/'Fixed data'!$C$7</f>
        <v>5.333333333333334E-5</v>
      </c>
      <c r="AT34" s="33">
        <f>$I$28/'Fixed data'!$C$7</f>
        <v>5.333333333333334E-5</v>
      </c>
      <c r="AU34" s="33">
        <f>$I$28/'Fixed data'!$C$7</f>
        <v>5.333333333333334E-5</v>
      </c>
      <c r="AV34" s="33">
        <f>$I$28/'Fixed data'!$C$7</f>
        <v>5.333333333333334E-5</v>
      </c>
      <c r="AW34" s="33">
        <f>$I$28/'Fixed data'!$C$7</f>
        <v>5.333333333333334E-5</v>
      </c>
      <c r="AX34" s="33">
        <f>$I$28/'Fixed data'!$C$7</f>
        <v>5.333333333333334E-5</v>
      </c>
      <c r="AY34" s="33">
        <f>$I$28/'Fixed data'!$C$7</f>
        <v>5.333333333333334E-5</v>
      </c>
      <c r="AZ34" s="33">
        <f>$I$28/'Fixed data'!$C$7</f>
        <v>5.333333333333334E-5</v>
      </c>
      <c r="BA34" s="33">
        <f>$I$28/'Fixed data'!$C$7</f>
        <v>5.333333333333334E-5</v>
      </c>
      <c r="BB34" s="33">
        <f>$I$28/'Fixed data'!$C$7</f>
        <v>5.333333333333334E-5</v>
      </c>
      <c r="BC34" s="33"/>
      <c r="BD34" s="33"/>
    </row>
    <row r="35" spans="1:57" ht="16.5" hidden="1" customHeight="1" outlineLevel="1" x14ac:dyDescent="0.35">
      <c r="A35" s="115"/>
      <c r="B35" s="8" t="s">
        <v>6</v>
      </c>
      <c r="C35" s="10" t="s">
        <v>58</v>
      </c>
      <c r="D35" s="8" t="s">
        <v>40</v>
      </c>
      <c r="F35" s="33"/>
      <c r="G35" s="33"/>
      <c r="H35" s="33"/>
      <c r="I35" s="33"/>
      <c r="J35" s="33"/>
      <c r="K35" s="33">
        <f>$J$28/'Fixed data'!$C$7</f>
        <v>5.3318860244233391E-5</v>
      </c>
      <c r="L35" s="33">
        <f>$J$28/'Fixed data'!$C$7</f>
        <v>5.3318860244233391E-5</v>
      </c>
      <c r="M35" s="33">
        <f>$J$28/'Fixed data'!$C$7</f>
        <v>5.3318860244233391E-5</v>
      </c>
      <c r="N35" s="33">
        <f>$J$28/'Fixed data'!$C$7</f>
        <v>5.3318860244233391E-5</v>
      </c>
      <c r="O35" s="33">
        <f>$J$28/'Fixed data'!$C$7</f>
        <v>5.3318860244233391E-5</v>
      </c>
      <c r="P35" s="33">
        <f>$J$28/'Fixed data'!$C$7</f>
        <v>5.3318860244233391E-5</v>
      </c>
      <c r="Q35" s="33">
        <f>$J$28/'Fixed data'!$C$7</f>
        <v>5.3318860244233391E-5</v>
      </c>
      <c r="R35" s="33">
        <f>$J$28/'Fixed data'!$C$7</f>
        <v>5.3318860244233391E-5</v>
      </c>
      <c r="S35" s="33">
        <f>$J$28/'Fixed data'!$C$7</f>
        <v>5.3318860244233391E-5</v>
      </c>
      <c r="T35" s="33">
        <f>$J$28/'Fixed data'!$C$7</f>
        <v>5.3318860244233391E-5</v>
      </c>
      <c r="U35" s="33">
        <f>$J$28/'Fixed data'!$C$7</f>
        <v>5.3318860244233391E-5</v>
      </c>
      <c r="V35" s="33">
        <f>$J$28/'Fixed data'!$C$7</f>
        <v>5.3318860244233391E-5</v>
      </c>
      <c r="W35" s="33">
        <f>$J$28/'Fixed data'!$C$7</f>
        <v>5.3318860244233391E-5</v>
      </c>
      <c r="X35" s="33">
        <f>$J$28/'Fixed data'!$C$7</f>
        <v>5.3318860244233391E-5</v>
      </c>
      <c r="Y35" s="33">
        <f>$J$28/'Fixed data'!$C$7</f>
        <v>5.3318860244233391E-5</v>
      </c>
      <c r="Z35" s="33">
        <f>$J$28/'Fixed data'!$C$7</f>
        <v>5.3318860244233391E-5</v>
      </c>
      <c r="AA35" s="33">
        <f>$J$28/'Fixed data'!$C$7</f>
        <v>5.3318860244233391E-5</v>
      </c>
      <c r="AB35" s="33">
        <f>$J$28/'Fixed data'!$C$7</f>
        <v>5.3318860244233391E-5</v>
      </c>
      <c r="AC35" s="33">
        <f>$J$28/'Fixed data'!$C$7</f>
        <v>5.3318860244233391E-5</v>
      </c>
      <c r="AD35" s="33">
        <f>$J$28/'Fixed data'!$C$7</f>
        <v>5.3318860244233391E-5</v>
      </c>
      <c r="AE35" s="33">
        <f>$J$28/'Fixed data'!$C$7</f>
        <v>5.3318860244233391E-5</v>
      </c>
      <c r="AF35" s="33">
        <f>$J$28/'Fixed data'!$C$7</f>
        <v>5.3318860244233391E-5</v>
      </c>
      <c r="AG35" s="33">
        <f>$J$28/'Fixed data'!$C$7</f>
        <v>5.3318860244233391E-5</v>
      </c>
      <c r="AH35" s="33">
        <f>$J$28/'Fixed data'!$C$7</f>
        <v>5.3318860244233391E-5</v>
      </c>
      <c r="AI35" s="33">
        <f>$J$28/'Fixed data'!$C$7</f>
        <v>5.3318860244233391E-5</v>
      </c>
      <c r="AJ35" s="33">
        <f>$J$28/'Fixed data'!$C$7</f>
        <v>5.3318860244233391E-5</v>
      </c>
      <c r="AK35" s="33">
        <f>$J$28/'Fixed data'!$C$7</f>
        <v>5.3318860244233391E-5</v>
      </c>
      <c r="AL35" s="33">
        <f>$J$28/'Fixed data'!$C$7</f>
        <v>5.3318860244233391E-5</v>
      </c>
      <c r="AM35" s="33">
        <f>$J$28/'Fixed data'!$C$7</f>
        <v>5.3318860244233391E-5</v>
      </c>
      <c r="AN35" s="33">
        <f>$J$28/'Fixed data'!$C$7</f>
        <v>5.3318860244233391E-5</v>
      </c>
      <c r="AO35" s="33">
        <f>$J$28/'Fixed data'!$C$7</f>
        <v>5.3318860244233391E-5</v>
      </c>
      <c r="AP35" s="33">
        <f>$J$28/'Fixed data'!$C$7</f>
        <v>5.3318860244233391E-5</v>
      </c>
      <c r="AQ35" s="33">
        <f>$J$28/'Fixed data'!$C$7</f>
        <v>5.3318860244233391E-5</v>
      </c>
      <c r="AR35" s="33">
        <f>$J$28/'Fixed data'!$C$7</f>
        <v>5.3318860244233391E-5</v>
      </c>
      <c r="AS35" s="33">
        <f>$J$28/'Fixed data'!$C$7</f>
        <v>5.3318860244233391E-5</v>
      </c>
      <c r="AT35" s="33">
        <f>$J$28/'Fixed data'!$C$7</f>
        <v>5.3318860244233391E-5</v>
      </c>
      <c r="AU35" s="33">
        <f>$J$28/'Fixed data'!$C$7</f>
        <v>5.3318860244233391E-5</v>
      </c>
      <c r="AV35" s="33">
        <f>$J$28/'Fixed data'!$C$7</f>
        <v>5.3318860244233391E-5</v>
      </c>
      <c r="AW35" s="33">
        <f>$J$28/'Fixed data'!$C$7</f>
        <v>5.3318860244233391E-5</v>
      </c>
      <c r="AX35" s="33">
        <f>$J$28/'Fixed data'!$C$7</f>
        <v>5.3318860244233391E-5</v>
      </c>
      <c r="AY35" s="33">
        <f>$J$28/'Fixed data'!$C$7</f>
        <v>5.3318860244233391E-5</v>
      </c>
      <c r="AZ35" s="33">
        <f>$J$28/'Fixed data'!$C$7</f>
        <v>5.3318860244233391E-5</v>
      </c>
      <c r="BA35" s="33">
        <f>$J$28/'Fixed data'!$C$7</f>
        <v>5.3318860244233391E-5</v>
      </c>
      <c r="BB35" s="33">
        <f>$J$28/'Fixed data'!$C$7</f>
        <v>5.3318860244233391E-5</v>
      </c>
      <c r="BC35" s="33">
        <f>$J$28/'Fixed data'!$C$7</f>
        <v>5.3318860244233391E-5</v>
      </c>
      <c r="BD35" s="33"/>
    </row>
    <row r="36" spans="1:57" ht="16.5" hidden="1" customHeight="1" outlineLevel="1" x14ac:dyDescent="0.35">
      <c r="A36" s="115"/>
      <c r="B36" s="8" t="s">
        <v>32</v>
      </c>
      <c r="C36" s="10" t="s">
        <v>59</v>
      </c>
      <c r="D36" s="8" t="s">
        <v>40</v>
      </c>
      <c r="F36" s="33"/>
      <c r="G36" s="33"/>
      <c r="H36" s="33"/>
      <c r="I36" s="33"/>
      <c r="J36" s="33"/>
      <c r="K36" s="33"/>
      <c r="L36" s="33">
        <f>$K$28/'Fixed data'!$C$7</f>
        <v>5.3296660117878199E-5</v>
      </c>
      <c r="M36" s="33">
        <f>$K$28/'Fixed data'!$C$7</f>
        <v>5.3296660117878199E-5</v>
      </c>
      <c r="N36" s="33">
        <f>$K$28/'Fixed data'!$C$7</f>
        <v>5.3296660117878199E-5</v>
      </c>
      <c r="O36" s="33">
        <f>$K$28/'Fixed data'!$C$7</f>
        <v>5.3296660117878199E-5</v>
      </c>
      <c r="P36" s="33">
        <f>$K$28/'Fixed data'!$C$7</f>
        <v>5.3296660117878199E-5</v>
      </c>
      <c r="Q36" s="33">
        <f>$K$28/'Fixed data'!$C$7</f>
        <v>5.3296660117878199E-5</v>
      </c>
      <c r="R36" s="33">
        <f>$K$28/'Fixed data'!$C$7</f>
        <v>5.3296660117878199E-5</v>
      </c>
      <c r="S36" s="33">
        <f>$K$28/'Fixed data'!$C$7</f>
        <v>5.3296660117878199E-5</v>
      </c>
      <c r="T36" s="33">
        <f>$K$28/'Fixed data'!$C$7</f>
        <v>5.3296660117878199E-5</v>
      </c>
      <c r="U36" s="33">
        <f>$K$28/'Fixed data'!$C$7</f>
        <v>5.3296660117878199E-5</v>
      </c>
      <c r="V36" s="33">
        <f>$K$28/'Fixed data'!$C$7</f>
        <v>5.3296660117878199E-5</v>
      </c>
      <c r="W36" s="33">
        <f>$K$28/'Fixed data'!$C$7</f>
        <v>5.3296660117878199E-5</v>
      </c>
      <c r="X36" s="33">
        <f>$K$28/'Fixed data'!$C$7</f>
        <v>5.3296660117878199E-5</v>
      </c>
      <c r="Y36" s="33">
        <f>$K$28/'Fixed data'!$C$7</f>
        <v>5.3296660117878199E-5</v>
      </c>
      <c r="Z36" s="33">
        <f>$K$28/'Fixed data'!$C$7</f>
        <v>5.3296660117878199E-5</v>
      </c>
      <c r="AA36" s="33">
        <f>$K$28/'Fixed data'!$C$7</f>
        <v>5.3296660117878199E-5</v>
      </c>
      <c r="AB36" s="33">
        <f>$K$28/'Fixed data'!$C$7</f>
        <v>5.3296660117878199E-5</v>
      </c>
      <c r="AC36" s="33">
        <f>$K$28/'Fixed data'!$C$7</f>
        <v>5.3296660117878199E-5</v>
      </c>
      <c r="AD36" s="33">
        <f>$K$28/'Fixed data'!$C$7</f>
        <v>5.3296660117878199E-5</v>
      </c>
      <c r="AE36" s="33">
        <f>$K$28/'Fixed data'!$C$7</f>
        <v>5.3296660117878199E-5</v>
      </c>
      <c r="AF36" s="33">
        <f>$K$28/'Fixed data'!$C$7</f>
        <v>5.3296660117878199E-5</v>
      </c>
      <c r="AG36" s="33">
        <f>$K$28/'Fixed data'!$C$7</f>
        <v>5.3296660117878199E-5</v>
      </c>
      <c r="AH36" s="33">
        <f>$K$28/'Fixed data'!$C$7</f>
        <v>5.3296660117878199E-5</v>
      </c>
      <c r="AI36" s="33">
        <f>$K$28/'Fixed data'!$C$7</f>
        <v>5.3296660117878199E-5</v>
      </c>
      <c r="AJ36" s="33">
        <f>$K$28/'Fixed data'!$C$7</f>
        <v>5.3296660117878199E-5</v>
      </c>
      <c r="AK36" s="33">
        <f>$K$28/'Fixed data'!$C$7</f>
        <v>5.3296660117878199E-5</v>
      </c>
      <c r="AL36" s="33">
        <f>$K$28/'Fixed data'!$C$7</f>
        <v>5.3296660117878199E-5</v>
      </c>
      <c r="AM36" s="33">
        <f>$K$28/'Fixed data'!$C$7</f>
        <v>5.3296660117878199E-5</v>
      </c>
      <c r="AN36" s="33">
        <f>$K$28/'Fixed data'!$C$7</f>
        <v>5.3296660117878199E-5</v>
      </c>
      <c r="AO36" s="33">
        <f>$K$28/'Fixed data'!$C$7</f>
        <v>5.3296660117878199E-5</v>
      </c>
      <c r="AP36" s="33">
        <f>$K$28/'Fixed data'!$C$7</f>
        <v>5.3296660117878199E-5</v>
      </c>
      <c r="AQ36" s="33">
        <f>$K$28/'Fixed data'!$C$7</f>
        <v>5.3296660117878199E-5</v>
      </c>
      <c r="AR36" s="33">
        <f>$K$28/'Fixed data'!$C$7</f>
        <v>5.3296660117878199E-5</v>
      </c>
      <c r="AS36" s="33">
        <f>$K$28/'Fixed data'!$C$7</f>
        <v>5.3296660117878199E-5</v>
      </c>
      <c r="AT36" s="33">
        <f>$K$28/'Fixed data'!$C$7</f>
        <v>5.3296660117878199E-5</v>
      </c>
      <c r="AU36" s="33">
        <f>$K$28/'Fixed data'!$C$7</f>
        <v>5.3296660117878199E-5</v>
      </c>
      <c r="AV36" s="33">
        <f>$K$28/'Fixed data'!$C$7</f>
        <v>5.3296660117878199E-5</v>
      </c>
      <c r="AW36" s="33">
        <f>$K$28/'Fixed data'!$C$7</f>
        <v>5.3296660117878199E-5</v>
      </c>
      <c r="AX36" s="33">
        <f>$K$28/'Fixed data'!$C$7</f>
        <v>5.3296660117878199E-5</v>
      </c>
      <c r="AY36" s="33">
        <f>$K$28/'Fixed data'!$C$7</f>
        <v>5.3296660117878199E-5</v>
      </c>
      <c r="AZ36" s="33">
        <f>$K$28/'Fixed data'!$C$7</f>
        <v>5.3296660117878199E-5</v>
      </c>
      <c r="BA36" s="33">
        <f>$K$28/'Fixed data'!$C$7</f>
        <v>5.3296660117878199E-5</v>
      </c>
      <c r="BB36" s="33">
        <f>$K$28/'Fixed data'!$C$7</f>
        <v>5.3296660117878199E-5</v>
      </c>
      <c r="BC36" s="33">
        <f>$K$28/'Fixed data'!$C$7</f>
        <v>5.3296660117878199E-5</v>
      </c>
      <c r="BD36" s="33">
        <f>$K$28/'Fixed data'!$C$7</f>
        <v>5.3296660117878199E-5</v>
      </c>
    </row>
    <row r="37" spans="1:57" ht="16.5" hidden="1" customHeight="1" outlineLevel="1" x14ac:dyDescent="0.35">
      <c r="A37" s="115"/>
      <c r="B37" s="8" t="s">
        <v>33</v>
      </c>
      <c r="C37" s="10" t="s">
        <v>60</v>
      </c>
      <c r="D37" s="8" t="s">
        <v>40</v>
      </c>
      <c r="F37" s="33"/>
      <c r="G37" s="33"/>
      <c r="H37" s="33"/>
      <c r="I37" s="33"/>
      <c r="J37" s="33"/>
      <c r="K37" s="33"/>
      <c r="L37" s="33"/>
      <c r="M37" s="33">
        <f>$L$28/'Fixed data'!$C$7</f>
        <v>5.3274482758620696E-5</v>
      </c>
      <c r="N37" s="33">
        <f>$L$28/'Fixed data'!$C$7</f>
        <v>5.3274482758620696E-5</v>
      </c>
      <c r="O37" s="33">
        <f>$L$28/'Fixed data'!$C$7</f>
        <v>5.3274482758620696E-5</v>
      </c>
      <c r="P37" s="33">
        <f>$L$28/'Fixed data'!$C$7</f>
        <v>5.3274482758620696E-5</v>
      </c>
      <c r="Q37" s="33">
        <f>$L$28/'Fixed data'!$C$7</f>
        <v>5.3274482758620696E-5</v>
      </c>
      <c r="R37" s="33">
        <f>$L$28/'Fixed data'!$C$7</f>
        <v>5.3274482758620696E-5</v>
      </c>
      <c r="S37" s="33">
        <f>$L$28/'Fixed data'!$C$7</f>
        <v>5.3274482758620696E-5</v>
      </c>
      <c r="T37" s="33">
        <f>$L$28/'Fixed data'!$C$7</f>
        <v>5.3274482758620696E-5</v>
      </c>
      <c r="U37" s="33">
        <f>$L$28/'Fixed data'!$C$7</f>
        <v>5.3274482758620696E-5</v>
      </c>
      <c r="V37" s="33">
        <f>$L$28/'Fixed data'!$C$7</f>
        <v>5.3274482758620696E-5</v>
      </c>
      <c r="W37" s="33">
        <f>$L$28/'Fixed data'!$C$7</f>
        <v>5.3274482758620696E-5</v>
      </c>
      <c r="X37" s="33">
        <f>$L$28/'Fixed data'!$C$7</f>
        <v>5.3274482758620696E-5</v>
      </c>
      <c r="Y37" s="33">
        <f>$L$28/'Fixed data'!$C$7</f>
        <v>5.3274482758620696E-5</v>
      </c>
      <c r="Z37" s="33">
        <f>$L$28/'Fixed data'!$C$7</f>
        <v>5.3274482758620696E-5</v>
      </c>
      <c r="AA37" s="33">
        <f>$L$28/'Fixed data'!$C$7</f>
        <v>5.3274482758620696E-5</v>
      </c>
      <c r="AB37" s="33">
        <f>$L$28/'Fixed data'!$C$7</f>
        <v>5.3274482758620696E-5</v>
      </c>
      <c r="AC37" s="33">
        <f>$L$28/'Fixed data'!$C$7</f>
        <v>5.3274482758620696E-5</v>
      </c>
      <c r="AD37" s="33">
        <f>$L$28/'Fixed data'!$C$7</f>
        <v>5.3274482758620696E-5</v>
      </c>
      <c r="AE37" s="33">
        <f>$L$28/'Fixed data'!$C$7</f>
        <v>5.3274482758620696E-5</v>
      </c>
      <c r="AF37" s="33">
        <f>$L$28/'Fixed data'!$C$7</f>
        <v>5.3274482758620696E-5</v>
      </c>
      <c r="AG37" s="33">
        <f>$L$28/'Fixed data'!$C$7</f>
        <v>5.3274482758620696E-5</v>
      </c>
      <c r="AH37" s="33">
        <f>$L$28/'Fixed data'!$C$7</f>
        <v>5.3274482758620696E-5</v>
      </c>
      <c r="AI37" s="33">
        <f>$L$28/'Fixed data'!$C$7</f>
        <v>5.3274482758620696E-5</v>
      </c>
      <c r="AJ37" s="33">
        <f>$L$28/'Fixed data'!$C$7</f>
        <v>5.3274482758620696E-5</v>
      </c>
      <c r="AK37" s="33">
        <f>$L$28/'Fixed data'!$C$7</f>
        <v>5.3274482758620696E-5</v>
      </c>
      <c r="AL37" s="33">
        <f>$L$28/'Fixed data'!$C$7</f>
        <v>5.3274482758620696E-5</v>
      </c>
      <c r="AM37" s="33">
        <f>$L$28/'Fixed data'!$C$7</f>
        <v>5.3274482758620696E-5</v>
      </c>
      <c r="AN37" s="33">
        <f>$L$28/'Fixed data'!$C$7</f>
        <v>5.3274482758620696E-5</v>
      </c>
      <c r="AO37" s="33">
        <f>$L$28/'Fixed data'!$C$7</f>
        <v>5.3274482758620696E-5</v>
      </c>
      <c r="AP37" s="33">
        <f>$L$28/'Fixed data'!$C$7</f>
        <v>5.3274482758620696E-5</v>
      </c>
      <c r="AQ37" s="33">
        <f>$L$28/'Fixed data'!$C$7</f>
        <v>5.3274482758620696E-5</v>
      </c>
      <c r="AR37" s="33">
        <f>$L$28/'Fixed data'!$C$7</f>
        <v>5.3274482758620696E-5</v>
      </c>
      <c r="AS37" s="33">
        <f>$L$28/'Fixed data'!$C$7</f>
        <v>5.3274482758620696E-5</v>
      </c>
      <c r="AT37" s="33">
        <f>$L$28/'Fixed data'!$C$7</f>
        <v>5.3274482758620696E-5</v>
      </c>
      <c r="AU37" s="33">
        <f>$L$28/'Fixed data'!$C$7</f>
        <v>5.3274482758620696E-5</v>
      </c>
      <c r="AV37" s="33">
        <f>$L$28/'Fixed data'!$C$7</f>
        <v>5.3274482758620696E-5</v>
      </c>
      <c r="AW37" s="33">
        <f>$L$28/'Fixed data'!$C$7</f>
        <v>5.3274482758620696E-5</v>
      </c>
      <c r="AX37" s="33">
        <f>$L$28/'Fixed data'!$C$7</f>
        <v>5.3274482758620696E-5</v>
      </c>
      <c r="AY37" s="33">
        <f>$L$28/'Fixed data'!$C$7</f>
        <v>5.3274482758620696E-5</v>
      </c>
      <c r="AZ37" s="33">
        <f>$L$28/'Fixed data'!$C$7</f>
        <v>5.3274482758620696E-5</v>
      </c>
      <c r="BA37" s="33">
        <f>$L$28/'Fixed data'!$C$7</f>
        <v>5.3274482758620696E-5</v>
      </c>
      <c r="BB37" s="33">
        <f>$L$28/'Fixed data'!$C$7</f>
        <v>5.3274482758620696E-5</v>
      </c>
      <c r="BC37" s="33">
        <f>$L$28/'Fixed data'!$C$7</f>
        <v>5.3274482758620696E-5</v>
      </c>
      <c r="BD37" s="33">
        <f>$L$28/'Fixed data'!$C$7</f>
        <v>5.3274482758620696E-5</v>
      </c>
    </row>
    <row r="38" spans="1:57" ht="16.5" hidden="1" customHeight="1" outlineLevel="1" x14ac:dyDescent="0.35">
      <c r="A38" s="115"/>
      <c r="B38" s="8" t="s">
        <v>110</v>
      </c>
      <c r="C38" s="10" t="s">
        <v>132</v>
      </c>
      <c r="D38" s="8" t="s">
        <v>40</v>
      </c>
      <c r="F38" s="33"/>
      <c r="G38" s="33"/>
      <c r="H38" s="33"/>
      <c r="I38" s="33"/>
      <c r="J38" s="33"/>
      <c r="K38" s="33"/>
      <c r="L38" s="33"/>
      <c r="M38" s="33"/>
      <c r="N38" s="33">
        <f>$M$28/'Fixed data'!$C$7</f>
        <v>5.333333333333334E-5</v>
      </c>
      <c r="O38" s="33">
        <f>$M$28/'Fixed data'!$C$7</f>
        <v>5.333333333333334E-5</v>
      </c>
      <c r="P38" s="33">
        <f>$M$28/'Fixed data'!$C$7</f>
        <v>5.333333333333334E-5</v>
      </c>
      <c r="Q38" s="33">
        <f>$M$28/'Fixed data'!$C$7</f>
        <v>5.333333333333334E-5</v>
      </c>
      <c r="R38" s="33">
        <f>$M$28/'Fixed data'!$C$7</f>
        <v>5.333333333333334E-5</v>
      </c>
      <c r="S38" s="33">
        <f>$M$28/'Fixed data'!$C$7</f>
        <v>5.333333333333334E-5</v>
      </c>
      <c r="T38" s="33">
        <f>$M$28/'Fixed data'!$C$7</f>
        <v>5.333333333333334E-5</v>
      </c>
      <c r="U38" s="33">
        <f>$M$28/'Fixed data'!$C$7</f>
        <v>5.333333333333334E-5</v>
      </c>
      <c r="V38" s="33">
        <f>$M$28/'Fixed data'!$C$7</f>
        <v>5.333333333333334E-5</v>
      </c>
      <c r="W38" s="33">
        <f>$M$28/'Fixed data'!$C$7</f>
        <v>5.333333333333334E-5</v>
      </c>
      <c r="X38" s="33">
        <f>$M$28/'Fixed data'!$C$7</f>
        <v>5.333333333333334E-5</v>
      </c>
      <c r="Y38" s="33">
        <f>$M$28/'Fixed data'!$C$7</f>
        <v>5.333333333333334E-5</v>
      </c>
      <c r="Z38" s="33">
        <f>$M$28/'Fixed data'!$C$7</f>
        <v>5.333333333333334E-5</v>
      </c>
      <c r="AA38" s="33">
        <f>$M$28/'Fixed data'!$C$7</f>
        <v>5.333333333333334E-5</v>
      </c>
      <c r="AB38" s="33">
        <f>$M$28/'Fixed data'!$C$7</f>
        <v>5.333333333333334E-5</v>
      </c>
      <c r="AC38" s="33">
        <f>$M$28/'Fixed data'!$C$7</f>
        <v>5.333333333333334E-5</v>
      </c>
      <c r="AD38" s="33">
        <f>$M$28/'Fixed data'!$C$7</f>
        <v>5.333333333333334E-5</v>
      </c>
      <c r="AE38" s="33">
        <f>$M$28/'Fixed data'!$C$7</f>
        <v>5.333333333333334E-5</v>
      </c>
      <c r="AF38" s="33">
        <f>$M$28/'Fixed data'!$C$7</f>
        <v>5.333333333333334E-5</v>
      </c>
      <c r="AG38" s="33">
        <f>$M$28/'Fixed data'!$C$7</f>
        <v>5.333333333333334E-5</v>
      </c>
      <c r="AH38" s="33">
        <f>$M$28/'Fixed data'!$C$7</f>
        <v>5.333333333333334E-5</v>
      </c>
      <c r="AI38" s="33">
        <f>$M$28/'Fixed data'!$C$7</f>
        <v>5.333333333333334E-5</v>
      </c>
      <c r="AJ38" s="33">
        <f>$M$28/'Fixed data'!$C$7</f>
        <v>5.333333333333334E-5</v>
      </c>
      <c r="AK38" s="33">
        <f>$M$28/'Fixed data'!$C$7</f>
        <v>5.333333333333334E-5</v>
      </c>
      <c r="AL38" s="33">
        <f>$M$28/'Fixed data'!$C$7</f>
        <v>5.333333333333334E-5</v>
      </c>
      <c r="AM38" s="33">
        <f>$M$28/'Fixed data'!$C$7</f>
        <v>5.333333333333334E-5</v>
      </c>
      <c r="AN38" s="33">
        <f>$M$28/'Fixed data'!$C$7</f>
        <v>5.333333333333334E-5</v>
      </c>
      <c r="AO38" s="33">
        <f>$M$28/'Fixed data'!$C$7</f>
        <v>5.333333333333334E-5</v>
      </c>
      <c r="AP38" s="33">
        <f>$M$28/'Fixed data'!$C$7</f>
        <v>5.333333333333334E-5</v>
      </c>
      <c r="AQ38" s="33">
        <f>$M$28/'Fixed data'!$C$7</f>
        <v>5.333333333333334E-5</v>
      </c>
      <c r="AR38" s="33">
        <f>$M$28/'Fixed data'!$C$7</f>
        <v>5.333333333333334E-5</v>
      </c>
      <c r="AS38" s="33">
        <f>$M$28/'Fixed data'!$C$7</f>
        <v>5.333333333333334E-5</v>
      </c>
      <c r="AT38" s="33">
        <f>$M$28/'Fixed data'!$C$7</f>
        <v>5.333333333333334E-5</v>
      </c>
      <c r="AU38" s="33">
        <f>$M$28/'Fixed data'!$C$7</f>
        <v>5.333333333333334E-5</v>
      </c>
      <c r="AV38" s="33">
        <f>$M$28/'Fixed data'!$C$7</f>
        <v>5.333333333333334E-5</v>
      </c>
      <c r="AW38" s="33">
        <f>$M$28/'Fixed data'!$C$7</f>
        <v>5.333333333333334E-5</v>
      </c>
      <c r="AX38" s="33">
        <f>$M$28/'Fixed data'!$C$7</f>
        <v>5.333333333333334E-5</v>
      </c>
      <c r="AY38" s="33">
        <f>$M$28/'Fixed data'!$C$7</f>
        <v>5.333333333333334E-5</v>
      </c>
      <c r="AZ38" s="33">
        <f>$M$28/'Fixed data'!$C$7</f>
        <v>5.333333333333334E-5</v>
      </c>
      <c r="BA38" s="33">
        <f>$M$28/'Fixed data'!$C$7</f>
        <v>5.333333333333334E-5</v>
      </c>
      <c r="BB38" s="33">
        <f>$M$28/'Fixed data'!$C$7</f>
        <v>5.333333333333334E-5</v>
      </c>
      <c r="BC38" s="33">
        <f>$M$28/'Fixed data'!$C$7</f>
        <v>5.333333333333334E-5</v>
      </c>
      <c r="BD38" s="33">
        <f>$M$28/'Fixed data'!$C$7</f>
        <v>5.333333333333334E-5</v>
      </c>
      <c r="BE38" s="33"/>
    </row>
    <row r="39" spans="1:57" ht="16.5" hidden="1" customHeight="1" outlineLevel="1" x14ac:dyDescent="0.35">
      <c r="A39" s="115"/>
      <c r="B39" s="8" t="s">
        <v>111</v>
      </c>
      <c r="C39" s="10" t="s">
        <v>133</v>
      </c>
      <c r="D39" s="8" t="s">
        <v>40</v>
      </c>
      <c r="F39" s="33"/>
      <c r="G39" s="33"/>
      <c r="H39" s="33"/>
      <c r="I39" s="33"/>
      <c r="J39" s="33"/>
      <c r="K39" s="33"/>
      <c r="L39" s="33"/>
      <c r="M39" s="33"/>
      <c r="N39" s="33"/>
      <c r="O39" s="33">
        <f>$N$28/'Fixed data'!$C$7</f>
        <v>5.333333333333334E-5</v>
      </c>
      <c r="P39" s="33">
        <f>$N$28/'Fixed data'!$C$7</f>
        <v>5.333333333333334E-5</v>
      </c>
      <c r="Q39" s="33">
        <f>$N$28/'Fixed data'!$C$7</f>
        <v>5.333333333333334E-5</v>
      </c>
      <c r="R39" s="33">
        <f>$N$28/'Fixed data'!$C$7</f>
        <v>5.333333333333334E-5</v>
      </c>
      <c r="S39" s="33">
        <f>$N$28/'Fixed data'!$C$7</f>
        <v>5.333333333333334E-5</v>
      </c>
      <c r="T39" s="33">
        <f>$N$28/'Fixed data'!$C$7</f>
        <v>5.333333333333334E-5</v>
      </c>
      <c r="U39" s="33">
        <f>$N$28/'Fixed data'!$C$7</f>
        <v>5.333333333333334E-5</v>
      </c>
      <c r="V39" s="33">
        <f>$N$28/'Fixed data'!$C$7</f>
        <v>5.333333333333334E-5</v>
      </c>
      <c r="W39" s="33">
        <f>$N$28/'Fixed data'!$C$7</f>
        <v>5.333333333333334E-5</v>
      </c>
      <c r="X39" s="33">
        <f>$N$28/'Fixed data'!$C$7</f>
        <v>5.333333333333334E-5</v>
      </c>
      <c r="Y39" s="33">
        <f>$N$28/'Fixed data'!$C$7</f>
        <v>5.333333333333334E-5</v>
      </c>
      <c r="Z39" s="33">
        <f>$N$28/'Fixed data'!$C$7</f>
        <v>5.333333333333334E-5</v>
      </c>
      <c r="AA39" s="33">
        <f>$N$28/'Fixed data'!$C$7</f>
        <v>5.333333333333334E-5</v>
      </c>
      <c r="AB39" s="33">
        <f>$N$28/'Fixed data'!$C$7</f>
        <v>5.333333333333334E-5</v>
      </c>
      <c r="AC39" s="33">
        <f>$N$28/'Fixed data'!$C$7</f>
        <v>5.333333333333334E-5</v>
      </c>
      <c r="AD39" s="33">
        <f>$N$28/'Fixed data'!$C$7</f>
        <v>5.333333333333334E-5</v>
      </c>
      <c r="AE39" s="33">
        <f>$N$28/'Fixed data'!$C$7</f>
        <v>5.333333333333334E-5</v>
      </c>
      <c r="AF39" s="33">
        <f>$N$28/'Fixed data'!$C$7</f>
        <v>5.333333333333334E-5</v>
      </c>
      <c r="AG39" s="33">
        <f>$N$28/'Fixed data'!$C$7</f>
        <v>5.333333333333334E-5</v>
      </c>
      <c r="AH39" s="33">
        <f>$N$28/'Fixed data'!$C$7</f>
        <v>5.333333333333334E-5</v>
      </c>
      <c r="AI39" s="33">
        <f>$N$28/'Fixed data'!$C$7</f>
        <v>5.333333333333334E-5</v>
      </c>
      <c r="AJ39" s="33">
        <f>$N$28/'Fixed data'!$C$7</f>
        <v>5.333333333333334E-5</v>
      </c>
      <c r="AK39" s="33">
        <f>$N$28/'Fixed data'!$C$7</f>
        <v>5.333333333333334E-5</v>
      </c>
      <c r="AL39" s="33">
        <f>$N$28/'Fixed data'!$C$7</f>
        <v>5.333333333333334E-5</v>
      </c>
      <c r="AM39" s="33">
        <f>$N$28/'Fixed data'!$C$7</f>
        <v>5.333333333333334E-5</v>
      </c>
      <c r="AN39" s="33">
        <f>$N$28/'Fixed data'!$C$7</f>
        <v>5.333333333333334E-5</v>
      </c>
      <c r="AO39" s="33">
        <f>$N$28/'Fixed data'!$C$7</f>
        <v>5.333333333333334E-5</v>
      </c>
      <c r="AP39" s="33">
        <f>$N$28/'Fixed data'!$C$7</f>
        <v>5.333333333333334E-5</v>
      </c>
      <c r="AQ39" s="33">
        <f>$N$28/'Fixed data'!$C$7</f>
        <v>5.333333333333334E-5</v>
      </c>
      <c r="AR39" s="33">
        <f>$N$28/'Fixed data'!$C$7</f>
        <v>5.333333333333334E-5</v>
      </c>
      <c r="AS39" s="33">
        <f>$N$28/'Fixed data'!$C$7</f>
        <v>5.333333333333334E-5</v>
      </c>
      <c r="AT39" s="33">
        <f>$N$28/'Fixed data'!$C$7</f>
        <v>5.333333333333334E-5</v>
      </c>
      <c r="AU39" s="33">
        <f>$N$28/'Fixed data'!$C$7</f>
        <v>5.333333333333334E-5</v>
      </c>
      <c r="AV39" s="33">
        <f>$N$28/'Fixed data'!$C$7</f>
        <v>5.333333333333334E-5</v>
      </c>
      <c r="AW39" s="33">
        <f>$N$28/'Fixed data'!$C$7</f>
        <v>5.333333333333334E-5</v>
      </c>
      <c r="AX39" s="33">
        <f>$N$28/'Fixed data'!$C$7</f>
        <v>5.333333333333334E-5</v>
      </c>
      <c r="AY39" s="33">
        <f>$N$28/'Fixed data'!$C$7</f>
        <v>5.333333333333334E-5</v>
      </c>
      <c r="AZ39" s="33">
        <f>$N$28/'Fixed data'!$C$7</f>
        <v>5.333333333333334E-5</v>
      </c>
      <c r="BA39" s="33">
        <f>$N$28/'Fixed data'!$C$7</f>
        <v>5.333333333333334E-5</v>
      </c>
      <c r="BB39" s="33">
        <f>$N$28/'Fixed data'!$C$7</f>
        <v>5.333333333333334E-5</v>
      </c>
      <c r="BC39" s="33">
        <f>$N$28/'Fixed data'!$C$7</f>
        <v>5.333333333333334E-5</v>
      </c>
      <c r="BD39" s="33">
        <f>$N$28/'Fixed data'!$C$7</f>
        <v>5.333333333333334E-5</v>
      </c>
    </row>
    <row r="40" spans="1:57" ht="16.5" hidden="1" customHeight="1" outlineLevel="1" x14ac:dyDescent="0.35">
      <c r="A40" s="115"/>
      <c r="B40" s="8" t="s">
        <v>112</v>
      </c>
      <c r="C40" s="10" t="s">
        <v>134</v>
      </c>
      <c r="D40" s="8" t="s">
        <v>40</v>
      </c>
      <c r="F40" s="33"/>
      <c r="G40" s="33"/>
      <c r="H40" s="33"/>
      <c r="I40" s="33"/>
      <c r="J40" s="33"/>
      <c r="K40" s="33"/>
      <c r="L40" s="33"/>
      <c r="M40" s="33"/>
      <c r="N40" s="33"/>
      <c r="O40" s="33"/>
      <c r="P40" s="33">
        <f>$O$28/'Fixed data'!$C$7</f>
        <v>5.333333333333334E-5</v>
      </c>
      <c r="Q40" s="33">
        <f>$O$28/'Fixed data'!$C$7</f>
        <v>5.333333333333334E-5</v>
      </c>
      <c r="R40" s="33">
        <f>$O$28/'Fixed data'!$C$7</f>
        <v>5.333333333333334E-5</v>
      </c>
      <c r="S40" s="33">
        <f>$O$28/'Fixed data'!$C$7</f>
        <v>5.333333333333334E-5</v>
      </c>
      <c r="T40" s="33">
        <f>$O$28/'Fixed data'!$C$7</f>
        <v>5.333333333333334E-5</v>
      </c>
      <c r="U40" s="33">
        <f>$O$28/'Fixed data'!$C$7</f>
        <v>5.333333333333334E-5</v>
      </c>
      <c r="V40" s="33">
        <f>$O$28/'Fixed data'!$C$7</f>
        <v>5.333333333333334E-5</v>
      </c>
      <c r="W40" s="33">
        <f>$O$28/'Fixed data'!$C$7</f>
        <v>5.333333333333334E-5</v>
      </c>
      <c r="X40" s="33">
        <f>$O$28/'Fixed data'!$C$7</f>
        <v>5.333333333333334E-5</v>
      </c>
      <c r="Y40" s="33">
        <f>$O$28/'Fixed data'!$C$7</f>
        <v>5.333333333333334E-5</v>
      </c>
      <c r="Z40" s="33">
        <f>$O$28/'Fixed data'!$C$7</f>
        <v>5.333333333333334E-5</v>
      </c>
      <c r="AA40" s="33">
        <f>$O$28/'Fixed data'!$C$7</f>
        <v>5.333333333333334E-5</v>
      </c>
      <c r="AB40" s="33">
        <f>$O$28/'Fixed data'!$C$7</f>
        <v>5.333333333333334E-5</v>
      </c>
      <c r="AC40" s="33">
        <f>$O$28/'Fixed data'!$C$7</f>
        <v>5.333333333333334E-5</v>
      </c>
      <c r="AD40" s="33">
        <f>$O$28/'Fixed data'!$C$7</f>
        <v>5.333333333333334E-5</v>
      </c>
      <c r="AE40" s="33">
        <f>$O$28/'Fixed data'!$C$7</f>
        <v>5.333333333333334E-5</v>
      </c>
      <c r="AF40" s="33">
        <f>$O$28/'Fixed data'!$C$7</f>
        <v>5.333333333333334E-5</v>
      </c>
      <c r="AG40" s="33">
        <f>$O$28/'Fixed data'!$C$7</f>
        <v>5.333333333333334E-5</v>
      </c>
      <c r="AH40" s="33">
        <f>$O$28/'Fixed data'!$C$7</f>
        <v>5.333333333333334E-5</v>
      </c>
      <c r="AI40" s="33">
        <f>$O$28/'Fixed data'!$C$7</f>
        <v>5.333333333333334E-5</v>
      </c>
      <c r="AJ40" s="33">
        <f>$O$28/'Fixed data'!$C$7</f>
        <v>5.333333333333334E-5</v>
      </c>
      <c r="AK40" s="33">
        <f>$O$28/'Fixed data'!$C$7</f>
        <v>5.333333333333334E-5</v>
      </c>
      <c r="AL40" s="33">
        <f>$O$28/'Fixed data'!$C$7</f>
        <v>5.333333333333334E-5</v>
      </c>
      <c r="AM40" s="33">
        <f>$O$28/'Fixed data'!$C$7</f>
        <v>5.333333333333334E-5</v>
      </c>
      <c r="AN40" s="33">
        <f>$O$28/'Fixed data'!$C$7</f>
        <v>5.333333333333334E-5</v>
      </c>
      <c r="AO40" s="33">
        <f>$O$28/'Fixed data'!$C$7</f>
        <v>5.333333333333334E-5</v>
      </c>
      <c r="AP40" s="33">
        <f>$O$28/'Fixed data'!$C$7</f>
        <v>5.333333333333334E-5</v>
      </c>
      <c r="AQ40" s="33">
        <f>$O$28/'Fixed data'!$C$7</f>
        <v>5.333333333333334E-5</v>
      </c>
      <c r="AR40" s="33">
        <f>$O$28/'Fixed data'!$C$7</f>
        <v>5.333333333333334E-5</v>
      </c>
      <c r="AS40" s="33">
        <f>$O$28/'Fixed data'!$C$7</f>
        <v>5.333333333333334E-5</v>
      </c>
      <c r="AT40" s="33">
        <f>$O$28/'Fixed data'!$C$7</f>
        <v>5.333333333333334E-5</v>
      </c>
      <c r="AU40" s="33">
        <f>$O$28/'Fixed data'!$C$7</f>
        <v>5.333333333333334E-5</v>
      </c>
      <c r="AV40" s="33">
        <f>$O$28/'Fixed data'!$C$7</f>
        <v>5.333333333333334E-5</v>
      </c>
      <c r="AW40" s="33">
        <f>$O$28/'Fixed data'!$C$7</f>
        <v>5.333333333333334E-5</v>
      </c>
      <c r="AX40" s="33">
        <f>$O$28/'Fixed data'!$C$7</f>
        <v>5.333333333333334E-5</v>
      </c>
      <c r="AY40" s="33">
        <f>$O$28/'Fixed data'!$C$7</f>
        <v>5.333333333333334E-5</v>
      </c>
      <c r="AZ40" s="33">
        <f>$O$28/'Fixed data'!$C$7</f>
        <v>5.333333333333334E-5</v>
      </c>
      <c r="BA40" s="33">
        <f>$O$28/'Fixed data'!$C$7</f>
        <v>5.333333333333334E-5</v>
      </c>
      <c r="BB40" s="33">
        <f>$O$28/'Fixed data'!$C$7</f>
        <v>5.333333333333334E-5</v>
      </c>
      <c r="BC40" s="33">
        <f>$O$28/'Fixed data'!$C$7</f>
        <v>5.333333333333334E-5</v>
      </c>
      <c r="BD40" s="33">
        <f>$O$28/'Fixed data'!$C$7</f>
        <v>5.333333333333334E-5</v>
      </c>
    </row>
    <row r="41" spans="1:57" ht="16.5" hidden="1" customHeight="1" outlineLevel="1" x14ac:dyDescent="0.35">
      <c r="A41" s="115"/>
      <c r="B41" s="8" t="s">
        <v>113</v>
      </c>
      <c r="C41" s="10" t="s">
        <v>135</v>
      </c>
      <c r="D41" s="8" t="s">
        <v>40</v>
      </c>
      <c r="F41" s="33"/>
      <c r="G41" s="33"/>
      <c r="H41" s="33"/>
      <c r="I41" s="33"/>
      <c r="J41" s="33"/>
      <c r="K41" s="33"/>
      <c r="L41" s="33"/>
      <c r="M41" s="33"/>
      <c r="N41" s="33"/>
      <c r="O41" s="33"/>
      <c r="P41" s="33"/>
      <c r="Q41" s="33">
        <f>$P$28/'Fixed data'!$C$7</f>
        <v>5.333333333333334E-5</v>
      </c>
      <c r="R41" s="33">
        <f>$P$28/'Fixed data'!$C$7</f>
        <v>5.333333333333334E-5</v>
      </c>
      <c r="S41" s="33">
        <f>$P$28/'Fixed data'!$C$7</f>
        <v>5.333333333333334E-5</v>
      </c>
      <c r="T41" s="33">
        <f>$P$28/'Fixed data'!$C$7</f>
        <v>5.333333333333334E-5</v>
      </c>
      <c r="U41" s="33">
        <f>$P$28/'Fixed data'!$C$7</f>
        <v>5.333333333333334E-5</v>
      </c>
      <c r="V41" s="33">
        <f>$P$28/'Fixed data'!$C$7</f>
        <v>5.333333333333334E-5</v>
      </c>
      <c r="W41" s="33">
        <f>$P$28/'Fixed data'!$C$7</f>
        <v>5.333333333333334E-5</v>
      </c>
      <c r="X41" s="33">
        <f>$P$28/'Fixed data'!$C$7</f>
        <v>5.333333333333334E-5</v>
      </c>
      <c r="Y41" s="33">
        <f>$P$28/'Fixed data'!$C$7</f>
        <v>5.333333333333334E-5</v>
      </c>
      <c r="Z41" s="33">
        <f>$P$28/'Fixed data'!$C$7</f>
        <v>5.333333333333334E-5</v>
      </c>
      <c r="AA41" s="33">
        <f>$P$28/'Fixed data'!$C$7</f>
        <v>5.333333333333334E-5</v>
      </c>
      <c r="AB41" s="33">
        <f>$P$28/'Fixed data'!$C$7</f>
        <v>5.333333333333334E-5</v>
      </c>
      <c r="AC41" s="33">
        <f>$P$28/'Fixed data'!$C$7</f>
        <v>5.333333333333334E-5</v>
      </c>
      <c r="AD41" s="33">
        <f>$P$28/'Fixed data'!$C$7</f>
        <v>5.333333333333334E-5</v>
      </c>
      <c r="AE41" s="33">
        <f>$P$28/'Fixed data'!$C$7</f>
        <v>5.333333333333334E-5</v>
      </c>
      <c r="AF41" s="33">
        <f>$P$28/'Fixed data'!$C$7</f>
        <v>5.333333333333334E-5</v>
      </c>
      <c r="AG41" s="33">
        <f>$P$28/'Fixed data'!$C$7</f>
        <v>5.333333333333334E-5</v>
      </c>
      <c r="AH41" s="33">
        <f>$P$28/'Fixed data'!$C$7</f>
        <v>5.333333333333334E-5</v>
      </c>
      <c r="AI41" s="33">
        <f>$P$28/'Fixed data'!$C$7</f>
        <v>5.333333333333334E-5</v>
      </c>
      <c r="AJ41" s="33">
        <f>$P$28/'Fixed data'!$C$7</f>
        <v>5.333333333333334E-5</v>
      </c>
      <c r="AK41" s="33">
        <f>$P$28/'Fixed data'!$C$7</f>
        <v>5.333333333333334E-5</v>
      </c>
      <c r="AL41" s="33">
        <f>$P$28/'Fixed data'!$C$7</f>
        <v>5.333333333333334E-5</v>
      </c>
      <c r="AM41" s="33">
        <f>$P$28/'Fixed data'!$C$7</f>
        <v>5.333333333333334E-5</v>
      </c>
      <c r="AN41" s="33">
        <f>$P$28/'Fixed data'!$C$7</f>
        <v>5.333333333333334E-5</v>
      </c>
      <c r="AO41" s="33">
        <f>$P$28/'Fixed data'!$C$7</f>
        <v>5.333333333333334E-5</v>
      </c>
      <c r="AP41" s="33">
        <f>$P$28/'Fixed data'!$C$7</f>
        <v>5.333333333333334E-5</v>
      </c>
      <c r="AQ41" s="33">
        <f>$P$28/'Fixed data'!$C$7</f>
        <v>5.333333333333334E-5</v>
      </c>
      <c r="AR41" s="33">
        <f>$P$28/'Fixed data'!$C$7</f>
        <v>5.333333333333334E-5</v>
      </c>
      <c r="AS41" s="33">
        <f>$P$28/'Fixed data'!$C$7</f>
        <v>5.333333333333334E-5</v>
      </c>
      <c r="AT41" s="33">
        <f>$P$28/'Fixed data'!$C$7</f>
        <v>5.333333333333334E-5</v>
      </c>
      <c r="AU41" s="33">
        <f>$P$28/'Fixed data'!$C$7</f>
        <v>5.333333333333334E-5</v>
      </c>
      <c r="AV41" s="33">
        <f>$P$28/'Fixed data'!$C$7</f>
        <v>5.333333333333334E-5</v>
      </c>
      <c r="AW41" s="33">
        <f>$P$28/'Fixed data'!$C$7</f>
        <v>5.333333333333334E-5</v>
      </c>
      <c r="AX41" s="33">
        <f>$P$28/'Fixed data'!$C$7</f>
        <v>5.333333333333334E-5</v>
      </c>
      <c r="AY41" s="33">
        <f>$P$28/'Fixed data'!$C$7</f>
        <v>5.333333333333334E-5</v>
      </c>
      <c r="AZ41" s="33">
        <f>$P$28/'Fixed data'!$C$7</f>
        <v>5.333333333333334E-5</v>
      </c>
      <c r="BA41" s="33">
        <f>$P$28/'Fixed data'!$C$7</f>
        <v>5.333333333333334E-5</v>
      </c>
      <c r="BB41" s="33">
        <f>$P$28/'Fixed data'!$C$7</f>
        <v>5.333333333333334E-5</v>
      </c>
      <c r="BC41" s="33">
        <f>$P$28/'Fixed data'!$C$7</f>
        <v>5.333333333333334E-5</v>
      </c>
      <c r="BD41" s="33">
        <f>$P$28/'Fixed data'!$C$7</f>
        <v>5.333333333333334E-5</v>
      </c>
    </row>
    <row r="42" spans="1:57" ht="16.5" hidden="1" customHeight="1" outlineLevel="1" x14ac:dyDescent="0.35">
      <c r="A42" s="115"/>
      <c r="B42" s="8" t="s">
        <v>114</v>
      </c>
      <c r="C42" s="10" t="s">
        <v>136</v>
      </c>
      <c r="D42" s="8" t="s">
        <v>40</v>
      </c>
      <c r="F42" s="33"/>
      <c r="G42" s="33"/>
      <c r="H42" s="33"/>
      <c r="I42" s="33"/>
      <c r="J42" s="33"/>
      <c r="K42" s="33"/>
      <c r="L42" s="33"/>
      <c r="M42" s="33"/>
      <c r="N42" s="33"/>
      <c r="O42" s="33"/>
      <c r="P42" s="33"/>
      <c r="Q42" s="33"/>
      <c r="R42" s="33">
        <f>$Q$28/'Fixed data'!$C$7</f>
        <v>5.333333333333334E-5</v>
      </c>
      <c r="S42" s="33">
        <f>$Q$28/'Fixed data'!$C$7</f>
        <v>5.333333333333334E-5</v>
      </c>
      <c r="T42" s="33">
        <f>$Q$28/'Fixed data'!$C$7</f>
        <v>5.333333333333334E-5</v>
      </c>
      <c r="U42" s="33">
        <f>$Q$28/'Fixed data'!$C$7</f>
        <v>5.333333333333334E-5</v>
      </c>
      <c r="V42" s="33">
        <f>$Q$28/'Fixed data'!$C$7</f>
        <v>5.333333333333334E-5</v>
      </c>
      <c r="W42" s="33">
        <f>$Q$28/'Fixed data'!$C$7</f>
        <v>5.333333333333334E-5</v>
      </c>
      <c r="X42" s="33">
        <f>$Q$28/'Fixed data'!$C$7</f>
        <v>5.333333333333334E-5</v>
      </c>
      <c r="Y42" s="33">
        <f>$Q$28/'Fixed data'!$C$7</f>
        <v>5.333333333333334E-5</v>
      </c>
      <c r="Z42" s="33">
        <f>$Q$28/'Fixed data'!$C$7</f>
        <v>5.333333333333334E-5</v>
      </c>
      <c r="AA42" s="33">
        <f>$Q$28/'Fixed data'!$C$7</f>
        <v>5.333333333333334E-5</v>
      </c>
      <c r="AB42" s="33">
        <f>$Q$28/'Fixed data'!$C$7</f>
        <v>5.333333333333334E-5</v>
      </c>
      <c r="AC42" s="33">
        <f>$Q$28/'Fixed data'!$C$7</f>
        <v>5.333333333333334E-5</v>
      </c>
      <c r="AD42" s="33">
        <f>$Q$28/'Fixed data'!$C$7</f>
        <v>5.333333333333334E-5</v>
      </c>
      <c r="AE42" s="33">
        <f>$Q$28/'Fixed data'!$C$7</f>
        <v>5.333333333333334E-5</v>
      </c>
      <c r="AF42" s="33">
        <f>$Q$28/'Fixed data'!$C$7</f>
        <v>5.333333333333334E-5</v>
      </c>
      <c r="AG42" s="33">
        <f>$Q$28/'Fixed data'!$C$7</f>
        <v>5.333333333333334E-5</v>
      </c>
      <c r="AH42" s="33">
        <f>$Q$28/'Fixed data'!$C$7</f>
        <v>5.333333333333334E-5</v>
      </c>
      <c r="AI42" s="33">
        <f>$Q$28/'Fixed data'!$C$7</f>
        <v>5.333333333333334E-5</v>
      </c>
      <c r="AJ42" s="33">
        <f>$Q$28/'Fixed data'!$C$7</f>
        <v>5.333333333333334E-5</v>
      </c>
      <c r="AK42" s="33">
        <f>$Q$28/'Fixed data'!$C$7</f>
        <v>5.333333333333334E-5</v>
      </c>
      <c r="AL42" s="33">
        <f>$Q$28/'Fixed data'!$C$7</f>
        <v>5.333333333333334E-5</v>
      </c>
      <c r="AM42" s="33">
        <f>$Q$28/'Fixed data'!$C$7</f>
        <v>5.333333333333334E-5</v>
      </c>
      <c r="AN42" s="33">
        <f>$Q$28/'Fixed data'!$C$7</f>
        <v>5.333333333333334E-5</v>
      </c>
      <c r="AO42" s="33">
        <f>$Q$28/'Fixed data'!$C$7</f>
        <v>5.333333333333334E-5</v>
      </c>
      <c r="AP42" s="33">
        <f>$Q$28/'Fixed data'!$C$7</f>
        <v>5.333333333333334E-5</v>
      </c>
      <c r="AQ42" s="33">
        <f>$Q$28/'Fixed data'!$C$7</f>
        <v>5.333333333333334E-5</v>
      </c>
      <c r="AR42" s="33">
        <f>$Q$28/'Fixed data'!$C$7</f>
        <v>5.333333333333334E-5</v>
      </c>
      <c r="AS42" s="33">
        <f>$Q$28/'Fixed data'!$C$7</f>
        <v>5.333333333333334E-5</v>
      </c>
      <c r="AT42" s="33">
        <f>$Q$28/'Fixed data'!$C$7</f>
        <v>5.333333333333334E-5</v>
      </c>
      <c r="AU42" s="33">
        <f>$Q$28/'Fixed data'!$C$7</f>
        <v>5.333333333333334E-5</v>
      </c>
      <c r="AV42" s="33">
        <f>$Q$28/'Fixed data'!$C$7</f>
        <v>5.333333333333334E-5</v>
      </c>
      <c r="AW42" s="33">
        <f>$Q$28/'Fixed data'!$C$7</f>
        <v>5.333333333333334E-5</v>
      </c>
      <c r="AX42" s="33">
        <f>$Q$28/'Fixed data'!$C$7</f>
        <v>5.333333333333334E-5</v>
      </c>
      <c r="AY42" s="33">
        <f>$Q$28/'Fixed data'!$C$7</f>
        <v>5.333333333333334E-5</v>
      </c>
      <c r="AZ42" s="33">
        <f>$Q$28/'Fixed data'!$C$7</f>
        <v>5.333333333333334E-5</v>
      </c>
      <c r="BA42" s="33">
        <f>$Q$28/'Fixed data'!$C$7</f>
        <v>5.333333333333334E-5</v>
      </c>
      <c r="BB42" s="33">
        <f>$Q$28/'Fixed data'!$C$7</f>
        <v>5.333333333333334E-5</v>
      </c>
      <c r="BC42" s="33">
        <f>$Q$28/'Fixed data'!$C$7</f>
        <v>5.333333333333334E-5</v>
      </c>
      <c r="BD42" s="33">
        <f>$Q$28/'Fixed data'!$C$7</f>
        <v>5.333333333333334E-5</v>
      </c>
    </row>
    <row r="43" spans="1:57" ht="16.5" hidden="1" customHeight="1" outlineLevel="1" x14ac:dyDescent="0.35">
      <c r="A43" s="115"/>
      <c r="B43" s="8" t="s">
        <v>115</v>
      </c>
      <c r="C43" s="10" t="s">
        <v>137</v>
      </c>
      <c r="D43" s="8" t="s">
        <v>40</v>
      </c>
      <c r="F43" s="33"/>
      <c r="G43" s="33"/>
      <c r="H43" s="33"/>
      <c r="I43" s="33"/>
      <c r="J43" s="33"/>
      <c r="K43" s="33"/>
      <c r="L43" s="33"/>
      <c r="M43" s="33"/>
      <c r="N43" s="33"/>
      <c r="O43" s="33"/>
      <c r="P43" s="33"/>
      <c r="Q43" s="33"/>
      <c r="R43" s="33"/>
      <c r="S43" s="33">
        <f>$R$28/'Fixed data'!$C$7</f>
        <v>5.333333333333334E-5</v>
      </c>
      <c r="T43" s="33">
        <f>$R$28/'Fixed data'!$C$7</f>
        <v>5.333333333333334E-5</v>
      </c>
      <c r="U43" s="33">
        <f>$R$28/'Fixed data'!$C$7</f>
        <v>5.333333333333334E-5</v>
      </c>
      <c r="V43" s="33">
        <f>$R$28/'Fixed data'!$C$7</f>
        <v>5.333333333333334E-5</v>
      </c>
      <c r="W43" s="33">
        <f>$R$28/'Fixed data'!$C$7</f>
        <v>5.333333333333334E-5</v>
      </c>
      <c r="X43" s="33">
        <f>$R$28/'Fixed data'!$C$7</f>
        <v>5.333333333333334E-5</v>
      </c>
      <c r="Y43" s="33">
        <f>$R$28/'Fixed data'!$C$7</f>
        <v>5.333333333333334E-5</v>
      </c>
      <c r="Z43" s="33">
        <f>$R$28/'Fixed data'!$C$7</f>
        <v>5.333333333333334E-5</v>
      </c>
      <c r="AA43" s="33">
        <f>$R$28/'Fixed data'!$C$7</f>
        <v>5.333333333333334E-5</v>
      </c>
      <c r="AB43" s="33">
        <f>$R$28/'Fixed data'!$C$7</f>
        <v>5.333333333333334E-5</v>
      </c>
      <c r="AC43" s="33">
        <f>$R$28/'Fixed data'!$C$7</f>
        <v>5.333333333333334E-5</v>
      </c>
      <c r="AD43" s="33">
        <f>$R$28/'Fixed data'!$C$7</f>
        <v>5.333333333333334E-5</v>
      </c>
      <c r="AE43" s="33">
        <f>$R$28/'Fixed data'!$C$7</f>
        <v>5.333333333333334E-5</v>
      </c>
      <c r="AF43" s="33">
        <f>$R$28/'Fixed data'!$C$7</f>
        <v>5.333333333333334E-5</v>
      </c>
      <c r="AG43" s="33">
        <f>$R$28/'Fixed data'!$C$7</f>
        <v>5.333333333333334E-5</v>
      </c>
      <c r="AH43" s="33">
        <f>$R$28/'Fixed data'!$C$7</f>
        <v>5.333333333333334E-5</v>
      </c>
      <c r="AI43" s="33">
        <f>$R$28/'Fixed data'!$C$7</f>
        <v>5.333333333333334E-5</v>
      </c>
      <c r="AJ43" s="33">
        <f>$R$28/'Fixed data'!$C$7</f>
        <v>5.333333333333334E-5</v>
      </c>
      <c r="AK43" s="33">
        <f>$R$28/'Fixed data'!$C$7</f>
        <v>5.333333333333334E-5</v>
      </c>
      <c r="AL43" s="33">
        <f>$R$28/'Fixed data'!$C$7</f>
        <v>5.333333333333334E-5</v>
      </c>
      <c r="AM43" s="33">
        <f>$R$28/'Fixed data'!$C$7</f>
        <v>5.333333333333334E-5</v>
      </c>
      <c r="AN43" s="33">
        <f>$R$28/'Fixed data'!$C$7</f>
        <v>5.333333333333334E-5</v>
      </c>
      <c r="AO43" s="33">
        <f>$R$28/'Fixed data'!$C$7</f>
        <v>5.333333333333334E-5</v>
      </c>
      <c r="AP43" s="33">
        <f>$R$28/'Fixed data'!$C$7</f>
        <v>5.333333333333334E-5</v>
      </c>
      <c r="AQ43" s="33">
        <f>$R$28/'Fixed data'!$C$7</f>
        <v>5.333333333333334E-5</v>
      </c>
      <c r="AR43" s="33">
        <f>$R$28/'Fixed data'!$C$7</f>
        <v>5.333333333333334E-5</v>
      </c>
      <c r="AS43" s="33">
        <f>$R$28/'Fixed data'!$C$7</f>
        <v>5.333333333333334E-5</v>
      </c>
      <c r="AT43" s="33">
        <f>$R$28/'Fixed data'!$C$7</f>
        <v>5.333333333333334E-5</v>
      </c>
      <c r="AU43" s="33">
        <f>$R$28/'Fixed data'!$C$7</f>
        <v>5.333333333333334E-5</v>
      </c>
      <c r="AV43" s="33">
        <f>$R$28/'Fixed data'!$C$7</f>
        <v>5.333333333333334E-5</v>
      </c>
      <c r="AW43" s="33">
        <f>$R$28/'Fixed data'!$C$7</f>
        <v>5.333333333333334E-5</v>
      </c>
      <c r="AX43" s="33">
        <f>$R$28/'Fixed data'!$C$7</f>
        <v>5.333333333333334E-5</v>
      </c>
      <c r="AY43" s="33">
        <f>$R$28/'Fixed data'!$C$7</f>
        <v>5.333333333333334E-5</v>
      </c>
      <c r="AZ43" s="33">
        <f>$R$28/'Fixed data'!$C$7</f>
        <v>5.333333333333334E-5</v>
      </c>
      <c r="BA43" s="33">
        <f>$R$28/'Fixed data'!$C$7</f>
        <v>5.333333333333334E-5</v>
      </c>
      <c r="BB43" s="33">
        <f>$R$28/'Fixed data'!$C$7</f>
        <v>5.333333333333334E-5</v>
      </c>
      <c r="BC43" s="33">
        <f>$R$28/'Fixed data'!$C$7</f>
        <v>5.333333333333334E-5</v>
      </c>
      <c r="BD43" s="33">
        <f>$R$28/'Fixed data'!$C$7</f>
        <v>5.333333333333334E-5</v>
      </c>
    </row>
    <row r="44" spans="1:57" ht="16.5" hidden="1" customHeight="1" outlineLevel="1" x14ac:dyDescent="0.35">
      <c r="A44" s="115"/>
      <c r="B44" s="8" t="s">
        <v>116</v>
      </c>
      <c r="C44" s="10" t="s">
        <v>138</v>
      </c>
      <c r="D44" s="8" t="s">
        <v>40</v>
      </c>
      <c r="F44" s="33"/>
      <c r="G44" s="33"/>
      <c r="H44" s="33"/>
      <c r="I44" s="33"/>
      <c r="J44" s="33"/>
      <c r="K44" s="33"/>
      <c r="L44" s="33"/>
      <c r="M44" s="33"/>
      <c r="N44" s="33"/>
      <c r="O44" s="33"/>
      <c r="P44" s="33"/>
      <c r="Q44" s="33"/>
      <c r="R44" s="33"/>
      <c r="S44" s="33"/>
      <c r="T44" s="33">
        <f>$S$28/'Fixed data'!$C$7</f>
        <v>5.333333333333334E-5</v>
      </c>
      <c r="U44" s="33">
        <f>$S$28/'Fixed data'!$C$7</f>
        <v>5.333333333333334E-5</v>
      </c>
      <c r="V44" s="33">
        <f>$S$28/'Fixed data'!$C$7</f>
        <v>5.333333333333334E-5</v>
      </c>
      <c r="W44" s="33">
        <f>$S$28/'Fixed data'!$C$7</f>
        <v>5.333333333333334E-5</v>
      </c>
      <c r="X44" s="33">
        <f>$S$28/'Fixed data'!$C$7</f>
        <v>5.333333333333334E-5</v>
      </c>
      <c r="Y44" s="33">
        <f>$S$28/'Fixed data'!$C$7</f>
        <v>5.333333333333334E-5</v>
      </c>
      <c r="Z44" s="33">
        <f>$S$28/'Fixed data'!$C$7</f>
        <v>5.333333333333334E-5</v>
      </c>
      <c r="AA44" s="33">
        <f>$S$28/'Fixed data'!$C$7</f>
        <v>5.333333333333334E-5</v>
      </c>
      <c r="AB44" s="33">
        <f>$S$28/'Fixed data'!$C$7</f>
        <v>5.333333333333334E-5</v>
      </c>
      <c r="AC44" s="33">
        <f>$S$28/'Fixed data'!$C$7</f>
        <v>5.333333333333334E-5</v>
      </c>
      <c r="AD44" s="33">
        <f>$S$28/'Fixed data'!$C$7</f>
        <v>5.333333333333334E-5</v>
      </c>
      <c r="AE44" s="33">
        <f>$S$28/'Fixed data'!$C$7</f>
        <v>5.333333333333334E-5</v>
      </c>
      <c r="AF44" s="33">
        <f>$S$28/'Fixed data'!$C$7</f>
        <v>5.333333333333334E-5</v>
      </c>
      <c r="AG44" s="33">
        <f>$S$28/'Fixed data'!$C$7</f>
        <v>5.333333333333334E-5</v>
      </c>
      <c r="AH44" s="33">
        <f>$S$28/'Fixed data'!$C$7</f>
        <v>5.333333333333334E-5</v>
      </c>
      <c r="AI44" s="33">
        <f>$S$28/'Fixed data'!$C$7</f>
        <v>5.333333333333334E-5</v>
      </c>
      <c r="AJ44" s="33">
        <f>$S$28/'Fixed data'!$C$7</f>
        <v>5.333333333333334E-5</v>
      </c>
      <c r="AK44" s="33">
        <f>$S$28/'Fixed data'!$C$7</f>
        <v>5.333333333333334E-5</v>
      </c>
      <c r="AL44" s="33">
        <f>$S$28/'Fixed data'!$C$7</f>
        <v>5.333333333333334E-5</v>
      </c>
      <c r="AM44" s="33">
        <f>$S$28/'Fixed data'!$C$7</f>
        <v>5.333333333333334E-5</v>
      </c>
      <c r="AN44" s="33">
        <f>$S$28/'Fixed data'!$C$7</f>
        <v>5.333333333333334E-5</v>
      </c>
      <c r="AO44" s="33">
        <f>$S$28/'Fixed data'!$C$7</f>
        <v>5.333333333333334E-5</v>
      </c>
      <c r="AP44" s="33">
        <f>$S$28/'Fixed data'!$C$7</f>
        <v>5.333333333333334E-5</v>
      </c>
      <c r="AQ44" s="33">
        <f>$S$28/'Fixed data'!$C$7</f>
        <v>5.333333333333334E-5</v>
      </c>
      <c r="AR44" s="33">
        <f>$S$28/'Fixed data'!$C$7</f>
        <v>5.333333333333334E-5</v>
      </c>
      <c r="AS44" s="33">
        <f>$S$28/'Fixed data'!$C$7</f>
        <v>5.333333333333334E-5</v>
      </c>
      <c r="AT44" s="33">
        <f>$S$28/'Fixed data'!$C$7</f>
        <v>5.333333333333334E-5</v>
      </c>
      <c r="AU44" s="33">
        <f>$S$28/'Fixed data'!$C$7</f>
        <v>5.333333333333334E-5</v>
      </c>
      <c r="AV44" s="33">
        <f>$S$28/'Fixed data'!$C$7</f>
        <v>5.333333333333334E-5</v>
      </c>
      <c r="AW44" s="33">
        <f>$S$28/'Fixed data'!$C$7</f>
        <v>5.333333333333334E-5</v>
      </c>
      <c r="AX44" s="33">
        <f>$S$28/'Fixed data'!$C$7</f>
        <v>5.333333333333334E-5</v>
      </c>
      <c r="AY44" s="33">
        <f>$S$28/'Fixed data'!$C$7</f>
        <v>5.333333333333334E-5</v>
      </c>
      <c r="AZ44" s="33">
        <f>$S$28/'Fixed data'!$C$7</f>
        <v>5.333333333333334E-5</v>
      </c>
      <c r="BA44" s="33">
        <f>$S$28/'Fixed data'!$C$7</f>
        <v>5.333333333333334E-5</v>
      </c>
      <c r="BB44" s="33">
        <f>$S$28/'Fixed data'!$C$7</f>
        <v>5.333333333333334E-5</v>
      </c>
      <c r="BC44" s="33">
        <f>$S$28/'Fixed data'!$C$7</f>
        <v>5.333333333333334E-5</v>
      </c>
      <c r="BD44" s="33">
        <f>$S$28/'Fixed data'!$C$7</f>
        <v>5.333333333333334E-5</v>
      </c>
    </row>
    <row r="45" spans="1:57" ht="16.5" hidden="1" customHeight="1" outlineLevel="1" x14ac:dyDescent="0.35">
      <c r="A45" s="115"/>
      <c r="B45" s="8" t="s">
        <v>117</v>
      </c>
      <c r="C45" s="10" t="s">
        <v>139</v>
      </c>
      <c r="D45" s="8" t="s">
        <v>40</v>
      </c>
      <c r="F45" s="33"/>
      <c r="G45" s="33"/>
      <c r="H45" s="33"/>
      <c r="I45" s="33"/>
      <c r="J45" s="33"/>
      <c r="K45" s="33"/>
      <c r="L45" s="33"/>
      <c r="M45" s="33"/>
      <c r="N45" s="33"/>
      <c r="O45" s="33"/>
      <c r="P45" s="33"/>
      <c r="Q45" s="33"/>
      <c r="R45" s="33"/>
      <c r="S45" s="33"/>
      <c r="T45" s="33"/>
      <c r="U45" s="33">
        <f>$T$28/'Fixed data'!$C$7</f>
        <v>5.333333333333334E-5</v>
      </c>
      <c r="V45" s="33">
        <f>$T$28/'Fixed data'!$C$7</f>
        <v>5.333333333333334E-5</v>
      </c>
      <c r="W45" s="33">
        <f>$T$28/'Fixed data'!$C$7</f>
        <v>5.333333333333334E-5</v>
      </c>
      <c r="X45" s="33">
        <f>$T$28/'Fixed data'!$C$7</f>
        <v>5.333333333333334E-5</v>
      </c>
      <c r="Y45" s="33">
        <f>$T$28/'Fixed data'!$C$7</f>
        <v>5.333333333333334E-5</v>
      </c>
      <c r="Z45" s="33">
        <f>$T$28/'Fixed data'!$C$7</f>
        <v>5.333333333333334E-5</v>
      </c>
      <c r="AA45" s="33">
        <f>$T$28/'Fixed data'!$C$7</f>
        <v>5.333333333333334E-5</v>
      </c>
      <c r="AB45" s="33">
        <f>$T$28/'Fixed data'!$C$7</f>
        <v>5.333333333333334E-5</v>
      </c>
      <c r="AC45" s="33">
        <f>$T$28/'Fixed data'!$C$7</f>
        <v>5.333333333333334E-5</v>
      </c>
      <c r="AD45" s="33">
        <f>$T$28/'Fixed data'!$C$7</f>
        <v>5.333333333333334E-5</v>
      </c>
      <c r="AE45" s="33">
        <f>$T$28/'Fixed data'!$C$7</f>
        <v>5.333333333333334E-5</v>
      </c>
      <c r="AF45" s="33">
        <f>$T$28/'Fixed data'!$C$7</f>
        <v>5.333333333333334E-5</v>
      </c>
      <c r="AG45" s="33">
        <f>$T$28/'Fixed data'!$C$7</f>
        <v>5.333333333333334E-5</v>
      </c>
      <c r="AH45" s="33">
        <f>$T$28/'Fixed data'!$C$7</f>
        <v>5.333333333333334E-5</v>
      </c>
      <c r="AI45" s="33">
        <f>$T$28/'Fixed data'!$C$7</f>
        <v>5.333333333333334E-5</v>
      </c>
      <c r="AJ45" s="33">
        <f>$T$28/'Fixed data'!$C$7</f>
        <v>5.333333333333334E-5</v>
      </c>
      <c r="AK45" s="33">
        <f>$T$28/'Fixed data'!$C$7</f>
        <v>5.333333333333334E-5</v>
      </c>
      <c r="AL45" s="33">
        <f>$T$28/'Fixed data'!$C$7</f>
        <v>5.333333333333334E-5</v>
      </c>
      <c r="AM45" s="33">
        <f>$T$28/'Fixed data'!$C$7</f>
        <v>5.333333333333334E-5</v>
      </c>
      <c r="AN45" s="33">
        <f>$T$28/'Fixed data'!$C$7</f>
        <v>5.333333333333334E-5</v>
      </c>
      <c r="AO45" s="33">
        <f>$T$28/'Fixed data'!$C$7</f>
        <v>5.333333333333334E-5</v>
      </c>
      <c r="AP45" s="33">
        <f>$T$28/'Fixed data'!$C$7</f>
        <v>5.333333333333334E-5</v>
      </c>
      <c r="AQ45" s="33">
        <f>$T$28/'Fixed data'!$C$7</f>
        <v>5.333333333333334E-5</v>
      </c>
      <c r="AR45" s="33">
        <f>$T$28/'Fixed data'!$C$7</f>
        <v>5.333333333333334E-5</v>
      </c>
      <c r="AS45" s="33">
        <f>$T$28/'Fixed data'!$C$7</f>
        <v>5.333333333333334E-5</v>
      </c>
      <c r="AT45" s="33">
        <f>$T$28/'Fixed data'!$C$7</f>
        <v>5.333333333333334E-5</v>
      </c>
      <c r="AU45" s="33">
        <f>$T$28/'Fixed data'!$C$7</f>
        <v>5.333333333333334E-5</v>
      </c>
      <c r="AV45" s="33">
        <f>$T$28/'Fixed data'!$C$7</f>
        <v>5.333333333333334E-5</v>
      </c>
      <c r="AW45" s="33">
        <f>$T$28/'Fixed data'!$C$7</f>
        <v>5.333333333333334E-5</v>
      </c>
      <c r="AX45" s="33">
        <f>$T$28/'Fixed data'!$C$7</f>
        <v>5.333333333333334E-5</v>
      </c>
      <c r="AY45" s="33">
        <f>$T$28/'Fixed data'!$C$7</f>
        <v>5.333333333333334E-5</v>
      </c>
      <c r="AZ45" s="33">
        <f>$T$28/'Fixed data'!$C$7</f>
        <v>5.333333333333334E-5</v>
      </c>
      <c r="BA45" s="33">
        <f>$T$28/'Fixed data'!$C$7</f>
        <v>5.333333333333334E-5</v>
      </c>
      <c r="BB45" s="33">
        <f>$T$28/'Fixed data'!$C$7</f>
        <v>5.333333333333334E-5</v>
      </c>
      <c r="BC45" s="33">
        <f>$T$28/'Fixed data'!$C$7</f>
        <v>5.333333333333334E-5</v>
      </c>
      <c r="BD45" s="33">
        <f>$T$28/'Fixed data'!$C$7</f>
        <v>5.333333333333334E-5</v>
      </c>
    </row>
    <row r="46" spans="1:57" ht="16.5" hidden="1" customHeight="1" outlineLevel="1" x14ac:dyDescent="0.35">
      <c r="A46" s="115"/>
      <c r="B46" s="8" t="s">
        <v>118</v>
      </c>
      <c r="C46" s="10" t="s">
        <v>140</v>
      </c>
      <c r="D46" s="8" t="s">
        <v>40</v>
      </c>
      <c r="F46" s="33"/>
      <c r="G46" s="33"/>
      <c r="H46" s="33"/>
      <c r="I46" s="33"/>
      <c r="J46" s="33"/>
      <c r="K46" s="33"/>
      <c r="L46" s="33"/>
      <c r="M46" s="33"/>
      <c r="N46" s="33"/>
      <c r="O46" s="33"/>
      <c r="P46" s="33"/>
      <c r="Q46" s="33"/>
      <c r="R46" s="33"/>
      <c r="S46" s="33"/>
      <c r="T46" s="33"/>
      <c r="U46" s="33"/>
      <c r="V46" s="33">
        <f>$U$28/'Fixed data'!$C$7</f>
        <v>5.333333333333334E-5</v>
      </c>
      <c r="W46" s="33">
        <f>$U$28/'Fixed data'!$C$7</f>
        <v>5.333333333333334E-5</v>
      </c>
      <c r="X46" s="33">
        <f>$U$28/'Fixed data'!$C$7</f>
        <v>5.333333333333334E-5</v>
      </c>
      <c r="Y46" s="33">
        <f>$U$28/'Fixed data'!$C$7</f>
        <v>5.333333333333334E-5</v>
      </c>
      <c r="Z46" s="33">
        <f>$U$28/'Fixed data'!$C$7</f>
        <v>5.333333333333334E-5</v>
      </c>
      <c r="AA46" s="33">
        <f>$U$28/'Fixed data'!$C$7</f>
        <v>5.333333333333334E-5</v>
      </c>
      <c r="AB46" s="33">
        <f>$U$28/'Fixed data'!$C$7</f>
        <v>5.333333333333334E-5</v>
      </c>
      <c r="AC46" s="33">
        <f>$U$28/'Fixed data'!$C$7</f>
        <v>5.333333333333334E-5</v>
      </c>
      <c r="AD46" s="33">
        <f>$U$28/'Fixed data'!$C$7</f>
        <v>5.333333333333334E-5</v>
      </c>
      <c r="AE46" s="33">
        <f>$U$28/'Fixed data'!$C$7</f>
        <v>5.333333333333334E-5</v>
      </c>
      <c r="AF46" s="33">
        <f>$U$28/'Fixed data'!$C$7</f>
        <v>5.333333333333334E-5</v>
      </c>
      <c r="AG46" s="33">
        <f>$U$28/'Fixed data'!$C$7</f>
        <v>5.333333333333334E-5</v>
      </c>
      <c r="AH46" s="33">
        <f>$U$28/'Fixed data'!$C$7</f>
        <v>5.333333333333334E-5</v>
      </c>
      <c r="AI46" s="33">
        <f>$U$28/'Fixed data'!$C$7</f>
        <v>5.333333333333334E-5</v>
      </c>
      <c r="AJ46" s="33">
        <f>$U$28/'Fixed data'!$C$7</f>
        <v>5.333333333333334E-5</v>
      </c>
      <c r="AK46" s="33">
        <f>$U$28/'Fixed data'!$C$7</f>
        <v>5.333333333333334E-5</v>
      </c>
      <c r="AL46" s="33">
        <f>$U$28/'Fixed data'!$C$7</f>
        <v>5.333333333333334E-5</v>
      </c>
      <c r="AM46" s="33">
        <f>$U$28/'Fixed data'!$C$7</f>
        <v>5.333333333333334E-5</v>
      </c>
      <c r="AN46" s="33">
        <f>$U$28/'Fixed data'!$C$7</f>
        <v>5.333333333333334E-5</v>
      </c>
      <c r="AO46" s="33">
        <f>$U$28/'Fixed data'!$C$7</f>
        <v>5.333333333333334E-5</v>
      </c>
      <c r="AP46" s="33">
        <f>$U$28/'Fixed data'!$C$7</f>
        <v>5.333333333333334E-5</v>
      </c>
      <c r="AQ46" s="33">
        <f>$U$28/'Fixed data'!$C$7</f>
        <v>5.333333333333334E-5</v>
      </c>
      <c r="AR46" s="33">
        <f>$U$28/'Fixed data'!$C$7</f>
        <v>5.333333333333334E-5</v>
      </c>
      <c r="AS46" s="33">
        <f>$U$28/'Fixed data'!$C$7</f>
        <v>5.333333333333334E-5</v>
      </c>
      <c r="AT46" s="33">
        <f>$U$28/'Fixed data'!$C$7</f>
        <v>5.333333333333334E-5</v>
      </c>
      <c r="AU46" s="33">
        <f>$U$28/'Fixed data'!$C$7</f>
        <v>5.333333333333334E-5</v>
      </c>
      <c r="AV46" s="33">
        <f>$U$28/'Fixed data'!$C$7</f>
        <v>5.333333333333334E-5</v>
      </c>
      <c r="AW46" s="33">
        <f>$U$28/'Fixed data'!$C$7</f>
        <v>5.333333333333334E-5</v>
      </c>
      <c r="AX46" s="33">
        <f>$U$28/'Fixed data'!$C$7</f>
        <v>5.333333333333334E-5</v>
      </c>
      <c r="AY46" s="33">
        <f>$U$28/'Fixed data'!$C$7</f>
        <v>5.333333333333334E-5</v>
      </c>
      <c r="AZ46" s="33">
        <f>$U$28/'Fixed data'!$C$7</f>
        <v>5.333333333333334E-5</v>
      </c>
      <c r="BA46" s="33">
        <f>$U$28/'Fixed data'!$C$7</f>
        <v>5.333333333333334E-5</v>
      </c>
      <c r="BB46" s="33">
        <f>$U$28/'Fixed data'!$C$7</f>
        <v>5.333333333333334E-5</v>
      </c>
      <c r="BC46" s="33">
        <f>$U$28/'Fixed data'!$C$7</f>
        <v>5.333333333333334E-5</v>
      </c>
      <c r="BD46" s="33">
        <f>$U$28/'Fixed data'!$C$7</f>
        <v>5.333333333333334E-5</v>
      </c>
    </row>
    <row r="47" spans="1:57" ht="16.5" hidden="1" customHeight="1" outlineLevel="1" x14ac:dyDescent="0.35">
      <c r="A47" s="115"/>
      <c r="B47" s="8" t="s">
        <v>119</v>
      </c>
      <c r="C47" s="10" t="s">
        <v>141</v>
      </c>
      <c r="D47" s="8" t="s">
        <v>40</v>
      </c>
      <c r="F47" s="33"/>
      <c r="G47" s="33"/>
      <c r="H47" s="33"/>
      <c r="I47" s="33"/>
      <c r="J47" s="33"/>
      <c r="K47" s="33"/>
      <c r="L47" s="33"/>
      <c r="M47" s="33"/>
      <c r="N47" s="33"/>
      <c r="O47" s="33"/>
      <c r="P47" s="33"/>
      <c r="Q47" s="33"/>
      <c r="R47" s="33"/>
      <c r="S47" s="33"/>
      <c r="T47" s="33"/>
      <c r="U47" s="33"/>
      <c r="V47" s="33"/>
      <c r="W47" s="33">
        <f>$V$28/'Fixed data'!$C$7</f>
        <v>5.333333333333334E-5</v>
      </c>
      <c r="X47" s="33">
        <f>$V$28/'Fixed data'!$C$7</f>
        <v>5.333333333333334E-5</v>
      </c>
      <c r="Y47" s="33">
        <f>$V$28/'Fixed data'!$C$7</f>
        <v>5.333333333333334E-5</v>
      </c>
      <c r="Z47" s="33">
        <f>$V$28/'Fixed data'!$C$7</f>
        <v>5.333333333333334E-5</v>
      </c>
      <c r="AA47" s="33">
        <f>$V$28/'Fixed data'!$C$7</f>
        <v>5.333333333333334E-5</v>
      </c>
      <c r="AB47" s="33">
        <f>$V$28/'Fixed data'!$C$7</f>
        <v>5.333333333333334E-5</v>
      </c>
      <c r="AC47" s="33">
        <f>$V$28/'Fixed data'!$C$7</f>
        <v>5.333333333333334E-5</v>
      </c>
      <c r="AD47" s="33">
        <f>$V$28/'Fixed data'!$C$7</f>
        <v>5.333333333333334E-5</v>
      </c>
      <c r="AE47" s="33">
        <f>$V$28/'Fixed data'!$C$7</f>
        <v>5.333333333333334E-5</v>
      </c>
      <c r="AF47" s="33">
        <f>$V$28/'Fixed data'!$C$7</f>
        <v>5.333333333333334E-5</v>
      </c>
      <c r="AG47" s="33">
        <f>$V$28/'Fixed data'!$C$7</f>
        <v>5.333333333333334E-5</v>
      </c>
      <c r="AH47" s="33">
        <f>$V$28/'Fixed data'!$C$7</f>
        <v>5.333333333333334E-5</v>
      </c>
      <c r="AI47" s="33">
        <f>$V$28/'Fixed data'!$C$7</f>
        <v>5.333333333333334E-5</v>
      </c>
      <c r="AJ47" s="33">
        <f>$V$28/'Fixed data'!$C$7</f>
        <v>5.333333333333334E-5</v>
      </c>
      <c r="AK47" s="33">
        <f>$V$28/'Fixed data'!$C$7</f>
        <v>5.333333333333334E-5</v>
      </c>
      <c r="AL47" s="33">
        <f>$V$28/'Fixed data'!$C$7</f>
        <v>5.333333333333334E-5</v>
      </c>
      <c r="AM47" s="33">
        <f>$V$28/'Fixed data'!$C$7</f>
        <v>5.333333333333334E-5</v>
      </c>
      <c r="AN47" s="33">
        <f>$V$28/'Fixed data'!$C$7</f>
        <v>5.333333333333334E-5</v>
      </c>
      <c r="AO47" s="33">
        <f>$V$28/'Fixed data'!$C$7</f>
        <v>5.333333333333334E-5</v>
      </c>
      <c r="AP47" s="33">
        <f>$V$28/'Fixed data'!$C$7</f>
        <v>5.333333333333334E-5</v>
      </c>
      <c r="AQ47" s="33">
        <f>$V$28/'Fixed data'!$C$7</f>
        <v>5.333333333333334E-5</v>
      </c>
      <c r="AR47" s="33">
        <f>$V$28/'Fixed data'!$C$7</f>
        <v>5.333333333333334E-5</v>
      </c>
      <c r="AS47" s="33">
        <f>$V$28/'Fixed data'!$C$7</f>
        <v>5.333333333333334E-5</v>
      </c>
      <c r="AT47" s="33">
        <f>$V$28/'Fixed data'!$C$7</f>
        <v>5.333333333333334E-5</v>
      </c>
      <c r="AU47" s="33">
        <f>$V$28/'Fixed data'!$C$7</f>
        <v>5.333333333333334E-5</v>
      </c>
      <c r="AV47" s="33">
        <f>$V$28/'Fixed data'!$C$7</f>
        <v>5.333333333333334E-5</v>
      </c>
      <c r="AW47" s="33">
        <f>$V$28/'Fixed data'!$C$7</f>
        <v>5.333333333333334E-5</v>
      </c>
      <c r="AX47" s="33">
        <f>$V$28/'Fixed data'!$C$7</f>
        <v>5.333333333333334E-5</v>
      </c>
      <c r="AY47" s="33">
        <f>$V$28/'Fixed data'!$C$7</f>
        <v>5.333333333333334E-5</v>
      </c>
      <c r="AZ47" s="33">
        <f>$V$28/'Fixed data'!$C$7</f>
        <v>5.333333333333334E-5</v>
      </c>
      <c r="BA47" s="33">
        <f>$V$28/'Fixed data'!$C$7</f>
        <v>5.333333333333334E-5</v>
      </c>
      <c r="BB47" s="33">
        <f>$V$28/'Fixed data'!$C$7</f>
        <v>5.333333333333334E-5</v>
      </c>
      <c r="BC47" s="33">
        <f>$V$28/'Fixed data'!$C$7</f>
        <v>5.333333333333334E-5</v>
      </c>
      <c r="BD47" s="33">
        <f>$V$28/'Fixed data'!$C$7</f>
        <v>5.333333333333334E-5</v>
      </c>
    </row>
    <row r="48" spans="1:57" ht="16.5" hidden="1" customHeight="1" outlineLevel="1" x14ac:dyDescent="0.35">
      <c r="A48" s="115"/>
      <c r="B48" s="8" t="s">
        <v>120</v>
      </c>
      <c r="C48" s="10" t="s">
        <v>142</v>
      </c>
      <c r="D48" s="8" t="s">
        <v>40</v>
      </c>
      <c r="F48" s="33"/>
      <c r="G48" s="33"/>
      <c r="H48" s="33"/>
      <c r="I48" s="33"/>
      <c r="J48" s="33"/>
      <c r="K48" s="33"/>
      <c r="L48" s="33"/>
      <c r="M48" s="33"/>
      <c r="N48" s="33"/>
      <c r="O48" s="33"/>
      <c r="P48" s="33"/>
      <c r="Q48" s="33"/>
      <c r="R48" s="33"/>
      <c r="S48" s="33"/>
      <c r="T48" s="33"/>
      <c r="U48" s="33"/>
      <c r="V48" s="33"/>
      <c r="W48" s="33"/>
      <c r="X48" s="33">
        <f>$W$28/'Fixed data'!$C$7</f>
        <v>5.333333333333334E-5</v>
      </c>
      <c r="Y48" s="33">
        <f>$W$28/'Fixed data'!$C$7</f>
        <v>5.333333333333334E-5</v>
      </c>
      <c r="Z48" s="33">
        <f>$W$28/'Fixed data'!$C$7</f>
        <v>5.333333333333334E-5</v>
      </c>
      <c r="AA48" s="33">
        <f>$W$28/'Fixed data'!$C$7</f>
        <v>5.333333333333334E-5</v>
      </c>
      <c r="AB48" s="33">
        <f>$W$28/'Fixed data'!$C$7</f>
        <v>5.333333333333334E-5</v>
      </c>
      <c r="AC48" s="33">
        <f>$W$28/'Fixed data'!$C$7</f>
        <v>5.333333333333334E-5</v>
      </c>
      <c r="AD48" s="33">
        <f>$W$28/'Fixed data'!$C$7</f>
        <v>5.333333333333334E-5</v>
      </c>
      <c r="AE48" s="33">
        <f>$W$28/'Fixed data'!$C$7</f>
        <v>5.333333333333334E-5</v>
      </c>
      <c r="AF48" s="33">
        <f>$W$28/'Fixed data'!$C$7</f>
        <v>5.333333333333334E-5</v>
      </c>
      <c r="AG48" s="33">
        <f>$W$28/'Fixed data'!$C$7</f>
        <v>5.333333333333334E-5</v>
      </c>
      <c r="AH48" s="33">
        <f>$W$28/'Fixed data'!$C$7</f>
        <v>5.333333333333334E-5</v>
      </c>
      <c r="AI48" s="33">
        <f>$W$28/'Fixed data'!$C$7</f>
        <v>5.333333333333334E-5</v>
      </c>
      <c r="AJ48" s="33">
        <f>$W$28/'Fixed data'!$C$7</f>
        <v>5.333333333333334E-5</v>
      </c>
      <c r="AK48" s="33">
        <f>$W$28/'Fixed data'!$C$7</f>
        <v>5.333333333333334E-5</v>
      </c>
      <c r="AL48" s="33">
        <f>$W$28/'Fixed data'!$C$7</f>
        <v>5.333333333333334E-5</v>
      </c>
      <c r="AM48" s="33">
        <f>$W$28/'Fixed data'!$C$7</f>
        <v>5.333333333333334E-5</v>
      </c>
      <c r="AN48" s="33">
        <f>$W$28/'Fixed data'!$C$7</f>
        <v>5.333333333333334E-5</v>
      </c>
      <c r="AO48" s="33">
        <f>$W$28/'Fixed data'!$C$7</f>
        <v>5.333333333333334E-5</v>
      </c>
      <c r="AP48" s="33">
        <f>$W$28/'Fixed data'!$C$7</f>
        <v>5.333333333333334E-5</v>
      </c>
      <c r="AQ48" s="33">
        <f>$W$28/'Fixed data'!$C$7</f>
        <v>5.333333333333334E-5</v>
      </c>
      <c r="AR48" s="33">
        <f>$W$28/'Fixed data'!$C$7</f>
        <v>5.333333333333334E-5</v>
      </c>
      <c r="AS48" s="33">
        <f>$W$28/'Fixed data'!$C$7</f>
        <v>5.333333333333334E-5</v>
      </c>
      <c r="AT48" s="33">
        <f>$W$28/'Fixed data'!$C$7</f>
        <v>5.333333333333334E-5</v>
      </c>
      <c r="AU48" s="33">
        <f>$W$28/'Fixed data'!$C$7</f>
        <v>5.333333333333334E-5</v>
      </c>
      <c r="AV48" s="33">
        <f>$W$28/'Fixed data'!$C$7</f>
        <v>5.333333333333334E-5</v>
      </c>
      <c r="AW48" s="33">
        <f>$W$28/'Fixed data'!$C$7</f>
        <v>5.333333333333334E-5</v>
      </c>
      <c r="AX48" s="33">
        <f>$W$28/'Fixed data'!$C$7</f>
        <v>5.333333333333334E-5</v>
      </c>
      <c r="AY48" s="33">
        <f>$W$28/'Fixed data'!$C$7</f>
        <v>5.333333333333334E-5</v>
      </c>
      <c r="AZ48" s="33">
        <f>$W$28/'Fixed data'!$C$7</f>
        <v>5.333333333333334E-5</v>
      </c>
      <c r="BA48" s="33">
        <f>$W$28/'Fixed data'!$C$7</f>
        <v>5.333333333333334E-5</v>
      </c>
      <c r="BB48" s="33">
        <f>$W$28/'Fixed data'!$C$7</f>
        <v>5.333333333333334E-5</v>
      </c>
      <c r="BC48" s="33">
        <f>$W$28/'Fixed data'!$C$7</f>
        <v>5.333333333333334E-5</v>
      </c>
      <c r="BD48" s="33">
        <f>$W$28/'Fixed data'!$C$7</f>
        <v>5.333333333333334E-5</v>
      </c>
    </row>
    <row r="49" spans="1:56" ht="16.5" hidden="1" customHeight="1" outlineLevel="1" x14ac:dyDescent="0.35">
      <c r="A49" s="115"/>
      <c r="B49" s="8" t="s">
        <v>121</v>
      </c>
      <c r="C49" s="10" t="s">
        <v>143</v>
      </c>
      <c r="D49" s="8" t="s">
        <v>40</v>
      </c>
      <c r="F49" s="33"/>
      <c r="G49" s="33"/>
      <c r="H49" s="33"/>
      <c r="I49" s="33"/>
      <c r="J49" s="33"/>
      <c r="K49" s="33"/>
      <c r="L49" s="33"/>
      <c r="M49" s="33"/>
      <c r="N49" s="33"/>
      <c r="O49" s="33"/>
      <c r="P49" s="33"/>
      <c r="Q49" s="33"/>
      <c r="R49" s="33"/>
      <c r="S49" s="33"/>
      <c r="T49" s="33"/>
      <c r="U49" s="33"/>
      <c r="V49" s="33"/>
      <c r="W49" s="33"/>
      <c r="X49" s="33"/>
      <c r="Y49" s="33">
        <f>$X$28/'Fixed data'!$C$7</f>
        <v>5.333333333333334E-5</v>
      </c>
      <c r="Z49" s="33">
        <f>$X$28/'Fixed data'!$C$7</f>
        <v>5.333333333333334E-5</v>
      </c>
      <c r="AA49" s="33">
        <f>$X$28/'Fixed data'!$C$7</f>
        <v>5.333333333333334E-5</v>
      </c>
      <c r="AB49" s="33">
        <f>$X$28/'Fixed data'!$C$7</f>
        <v>5.333333333333334E-5</v>
      </c>
      <c r="AC49" s="33">
        <f>$X$28/'Fixed data'!$C$7</f>
        <v>5.333333333333334E-5</v>
      </c>
      <c r="AD49" s="33">
        <f>$X$28/'Fixed data'!$C$7</f>
        <v>5.333333333333334E-5</v>
      </c>
      <c r="AE49" s="33">
        <f>$X$28/'Fixed data'!$C$7</f>
        <v>5.333333333333334E-5</v>
      </c>
      <c r="AF49" s="33">
        <f>$X$28/'Fixed data'!$C$7</f>
        <v>5.333333333333334E-5</v>
      </c>
      <c r="AG49" s="33">
        <f>$X$28/'Fixed data'!$C$7</f>
        <v>5.333333333333334E-5</v>
      </c>
      <c r="AH49" s="33">
        <f>$X$28/'Fixed data'!$C$7</f>
        <v>5.333333333333334E-5</v>
      </c>
      <c r="AI49" s="33">
        <f>$X$28/'Fixed data'!$C$7</f>
        <v>5.333333333333334E-5</v>
      </c>
      <c r="AJ49" s="33">
        <f>$X$28/'Fixed data'!$C$7</f>
        <v>5.333333333333334E-5</v>
      </c>
      <c r="AK49" s="33">
        <f>$X$28/'Fixed data'!$C$7</f>
        <v>5.333333333333334E-5</v>
      </c>
      <c r="AL49" s="33">
        <f>$X$28/'Fixed data'!$C$7</f>
        <v>5.333333333333334E-5</v>
      </c>
      <c r="AM49" s="33">
        <f>$X$28/'Fixed data'!$C$7</f>
        <v>5.333333333333334E-5</v>
      </c>
      <c r="AN49" s="33">
        <f>$X$28/'Fixed data'!$C$7</f>
        <v>5.333333333333334E-5</v>
      </c>
      <c r="AO49" s="33">
        <f>$X$28/'Fixed data'!$C$7</f>
        <v>5.333333333333334E-5</v>
      </c>
      <c r="AP49" s="33">
        <f>$X$28/'Fixed data'!$C$7</f>
        <v>5.333333333333334E-5</v>
      </c>
      <c r="AQ49" s="33">
        <f>$X$28/'Fixed data'!$C$7</f>
        <v>5.333333333333334E-5</v>
      </c>
      <c r="AR49" s="33">
        <f>$X$28/'Fixed data'!$C$7</f>
        <v>5.333333333333334E-5</v>
      </c>
      <c r="AS49" s="33">
        <f>$X$28/'Fixed data'!$C$7</f>
        <v>5.333333333333334E-5</v>
      </c>
      <c r="AT49" s="33">
        <f>$X$28/'Fixed data'!$C$7</f>
        <v>5.333333333333334E-5</v>
      </c>
      <c r="AU49" s="33">
        <f>$X$28/'Fixed data'!$C$7</f>
        <v>5.333333333333334E-5</v>
      </c>
      <c r="AV49" s="33">
        <f>$X$28/'Fixed data'!$C$7</f>
        <v>5.333333333333334E-5</v>
      </c>
      <c r="AW49" s="33">
        <f>$X$28/'Fixed data'!$C$7</f>
        <v>5.333333333333334E-5</v>
      </c>
      <c r="AX49" s="33">
        <f>$X$28/'Fixed data'!$C$7</f>
        <v>5.333333333333334E-5</v>
      </c>
      <c r="AY49" s="33">
        <f>$X$28/'Fixed data'!$C$7</f>
        <v>5.333333333333334E-5</v>
      </c>
      <c r="AZ49" s="33">
        <f>$X$28/'Fixed data'!$C$7</f>
        <v>5.333333333333334E-5</v>
      </c>
      <c r="BA49" s="33">
        <f>$X$28/'Fixed data'!$C$7</f>
        <v>5.333333333333334E-5</v>
      </c>
      <c r="BB49" s="33">
        <f>$X$28/'Fixed data'!$C$7</f>
        <v>5.333333333333334E-5</v>
      </c>
      <c r="BC49" s="33">
        <f>$X$28/'Fixed data'!$C$7</f>
        <v>5.333333333333334E-5</v>
      </c>
      <c r="BD49" s="33">
        <f>$X$28/'Fixed data'!$C$7</f>
        <v>5.333333333333334E-5</v>
      </c>
    </row>
    <row r="50" spans="1:56" ht="16.5" hidden="1" customHeight="1" outlineLevel="1" x14ac:dyDescent="0.35">
      <c r="A50" s="115"/>
      <c r="B50" s="8" t="s">
        <v>122</v>
      </c>
      <c r="C50" s="10" t="s">
        <v>144</v>
      </c>
      <c r="D50" s="8" t="s">
        <v>40</v>
      </c>
      <c r="F50" s="33"/>
      <c r="G50" s="33"/>
      <c r="H50" s="33"/>
      <c r="I50" s="33"/>
      <c r="J50" s="33"/>
      <c r="K50" s="33"/>
      <c r="L50" s="33"/>
      <c r="M50" s="33"/>
      <c r="N50" s="33"/>
      <c r="O50" s="33"/>
      <c r="P50" s="33"/>
      <c r="Q50" s="33"/>
      <c r="R50" s="33"/>
      <c r="S50" s="33"/>
      <c r="T50" s="33"/>
      <c r="U50" s="33"/>
      <c r="V50" s="33"/>
      <c r="W50" s="33"/>
      <c r="X50" s="33"/>
      <c r="Y50" s="33"/>
      <c r="Z50" s="33">
        <f>$Y$28/'Fixed data'!$C$7</f>
        <v>5.333333333333334E-5</v>
      </c>
      <c r="AA50" s="33">
        <f>$Y$28/'Fixed data'!$C$7</f>
        <v>5.333333333333334E-5</v>
      </c>
      <c r="AB50" s="33">
        <f>$Y$28/'Fixed data'!$C$7</f>
        <v>5.333333333333334E-5</v>
      </c>
      <c r="AC50" s="33">
        <f>$Y$28/'Fixed data'!$C$7</f>
        <v>5.333333333333334E-5</v>
      </c>
      <c r="AD50" s="33">
        <f>$Y$28/'Fixed data'!$C$7</f>
        <v>5.333333333333334E-5</v>
      </c>
      <c r="AE50" s="33">
        <f>$Y$28/'Fixed data'!$C$7</f>
        <v>5.333333333333334E-5</v>
      </c>
      <c r="AF50" s="33">
        <f>$Y$28/'Fixed data'!$C$7</f>
        <v>5.333333333333334E-5</v>
      </c>
      <c r="AG50" s="33">
        <f>$Y$28/'Fixed data'!$C$7</f>
        <v>5.333333333333334E-5</v>
      </c>
      <c r="AH50" s="33">
        <f>$Y$28/'Fixed data'!$C$7</f>
        <v>5.333333333333334E-5</v>
      </c>
      <c r="AI50" s="33">
        <f>$Y$28/'Fixed data'!$C$7</f>
        <v>5.333333333333334E-5</v>
      </c>
      <c r="AJ50" s="33">
        <f>$Y$28/'Fixed data'!$C$7</f>
        <v>5.333333333333334E-5</v>
      </c>
      <c r="AK50" s="33">
        <f>$Y$28/'Fixed data'!$C$7</f>
        <v>5.333333333333334E-5</v>
      </c>
      <c r="AL50" s="33">
        <f>$Y$28/'Fixed data'!$C$7</f>
        <v>5.333333333333334E-5</v>
      </c>
      <c r="AM50" s="33">
        <f>$Y$28/'Fixed data'!$C$7</f>
        <v>5.333333333333334E-5</v>
      </c>
      <c r="AN50" s="33">
        <f>$Y$28/'Fixed data'!$C$7</f>
        <v>5.333333333333334E-5</v>
      </c>
      <c r="AO50" s="33">
        <f>$Y$28/'Fixed data'!$C$7</f>
        <v>5.333333333333334E-5</v>
      </c>
      <c r="AP50" s="33">
        <f>$Y$28/'Fixed data'!$C$7</f>
        <v>5.333333333333334E-5</v>
      </c>
      <c r="AQ50" s="33">
        <f>$Y$28/'Fixed data'!$C$7</f>
        <v>5.333333333333334E-5</v>
      </c>
      <c r="AR50" s="33">
        <f>$Y$28/'Fixed data'!$C$7</f>
        <v>5.333333333333334E-5</v>
      </c>
      <c r="AS50" s="33">
        <f>$Y$28/'Fixed data'!$C$7</f>
        <v>5.333333333333334E-5</v>
      </c>
      <c r="AT50" s="33">
        <f>$Y$28/'Fixed data'!$C$7</f>
        <v>5.333333333333334E-5</v>
      </c>
      <c r="AU50" s="33">
        <f>$Y$28/'Fixed data'!$C$7</f>
        <v>5.333333333333334E-5</v>
      </c>
      <c r="AV50" s="33">
        <f>$Y$28/'Fixed data'!$C$7</f>
        <v>5.333333333333334E-5</v>
      </c>
      <c r="AW50" s="33">
        <f>$Y$28/'Fixed data'!$C$7</f>
        <v>5.333333333333334E-5</v>
      </c>
      <c r="AX50" s="33">
        <f>$Y$28/'Fixed data'!$C$7</f>
        <v>5.333333333333334E-5</v>
      </c>
      <c r="AY50" s="33">
        <f>$Y$28/'Fixed data'!$C$7</f>
        <v>5.333333333333334E-5</v>
      </c>
      <c r="AZ50" s="33">
        <f>$Y$28/'Fixed data'!$C$7</f>
        <v>5.333333333333334E-5</v>
      </c>
      <c r="BA50" s="33">
        <f>$Y$28/'Fixed data'!$C$7</f>
        <v>5.333333333333334E-5</v>
      </c>
      <c r="BB50" s="33">
        <f>$Y$28/'Fixed data'!$C$7</f>
        <v>5.333333333333334E-5</v>
      </c>
      <c r="BC50" s="33">
        <f>$Y$28/'Fixed data'!$C$7</f>
        <v>5.333333333333334E-5</v>
      </c>
      <c r="BD50" s="33">
        <f>$Y$28/'Fixed data'!$C$7</f>
        <v>5.333333333333334E-5</v>
      </c>
    </row>
    <row r="51" spans="1:56" ht="16.5" hidden="1" customHeight="1" outlineLevel="1" x14ac:dyDescent="0.35">
      <c r="A51" s="115"/>
      <c r="B51" s="8" t="s">
        <v>123</v>
      </c>
      <c r="C51" s="10" t="s">
        <v>145</v>
      </c>
      <c r="D51" s="8" t="s">
        <v>40</v>
      </c>
      <c r="F51" s="33"/>
      <c r="G51" s="33"/>
      <c r="H51" s="33"/>
      <c r="I51" s="33"/>
      <c r="J51" s="33"/>
      <c r="K51" s="33"/>
      <c r="L51" s="33"/>
      <c r="M51" s="33"/>
      <c r="N51" s="33"/>
      <c r="O51" s="33"/>
      <c r="P51" s="33"/>
      <c r="Q51" s="33"/>
      <c r="R51" s="33"/>
      <c r="S51" s="33"/>
      <c r="T51" s="33"/>
      <c r="U51" s="33"/>
      <c r="V51" s="33"/>
      <c r="W51" s="33"/>
      <c r="X51" s="33"/>
      <c r="Y51" s="33"/>
      <c r="Z51" s="33"/>
      <c r="AA51" s="33">
        <f>$Z$28/'Fixed data'!$C$7</f>
        <v>5.333333333333334E-5</v>
      </c>
      <c r="AB51" s="33">
        <f>$Z$28/'Fixed data'!$C$7</f>
        <v>5.333333333333334E-5</v>
      </c>
      <c r="AC51" s="33">
        <f>$Z$28/'Fixed data'!$C$7</f>
        <v>5.333333333333334E-5</v>
      </c>
      <c r="AD51" s="33">
        <f>$Z$28/'Fixed data'!$C$7</f>
        <v>5.333333333333334E-5</v>
      </c>
      <c r="AE51" s="33">
        <f>$Z$28/'Fixed data'!$C$7</f>
        <v>5.333333333333334E-5</v>
      </c>
      <c r="AF51" s="33">
        <f>$Z$28/'Fixed data'!$C$7</f>
        <v>5.333333333333334E-5</v>
      </c>
      <c r="AG51" s="33">
        <f>$Z$28/'Fixed data'!$C$7</f>
        <v>5.333333333333334E-5</v>
      </c>
      <c r="AH51" s="33">
        <f>$Z$28/'Fixed data'!$C$7</f>
        <v>5.333333333333334E-5</v>
      </c>
      <c r="AI51" s="33">
        <f>$Z$28/'Fixed data'!$C$7</f>
        <v>5.333333333333334E-5</v>
      </c>
      <c r="AJ51" s="33">
        <f>$Z$28/'Fixed data'!$C$7</f>
        <v>5.333333333333334E-5</v>
      </c>
      <c r="AK51" s="33">
        <f>$Z$28/'Fixed data'!$C$7</f>
        <v>5.333333333333334E-5</v>
      </c>
      <c r="AL51" s="33">
        <f>$Z$28/'Fixed data'!$C$7</f>
        <v>5.333333333333334E-5</v>
      </c>
      <c r="AM51" s="33">
        <f>$Z$28/'Fixed data'!$C$7</f>
        <v>5.333333333333334E-5</v>
      </c>
      <c r="AN51" s="33">
        <f>$Z$28/'Fixed data'!$C$7</f>
        <v>5.333333333333334E-5</v>
      </c>
      <c r="AO51" s="33">
        <f>$Z$28/'Fixed data'!$C$7</f>
        <v>5.333333333333334E-5</v>
      </c>
      <c r="AP51" s="33">
        <f>$Z$28/'Fixed data'!$C$7</f>
        <v>5.333333333333334E-5</v>
      </c>
      <c r="AQ51" s="33">
        <f>$Z$28/'Fixed data'!$C$7</f>
        <v>5.333333333333334E-5</v>
      </c>
      <c r="AR51" s="33">
        <f>$Z$28/'Fixed data'!$C$7</f>
        <v>5.333333333333334E-5</v>
      </c>
      <c r="AS51" s="33">
        <f>$Z$28/'Fixed data'!$C$7</f>
        <v>5.333333333333334E-5</v>
      </c>
      <c r="AT51" s="33">
        <f>$Z$28/'Fixed data'!$C$7</f>
        <v>5.333333333333334E-5</v>
      </c>
      <c r="AU51" s="33">
        <f>$Z$28/'Fixed data'!$C$7</f>
        <v>5.333333333333334E-5</v>
      </c>
      <c r="AV51" s="33">
        <f>$Z$28/'Fixed data'!$C$7</f>
        <v>5.333333333333334E-5</v>
      </c>
      <c r="AW51" s="33">
        <f>$Z$28/'Fixed data'!$C$7</f>
        <v>5.333333333333334E-5</v>
      </c>
      <c r="AX51" s="33">
        <f>$Z$28/'Fixed data'!$C$7</f>
        <v>5.333333333333334E-5</v>
      </c>
      <c r="AY51" s="33">
        <f>$Z$28/'Fixed data'!$C$7</f>
        <v>5.333333333333334E-5</v>
      </c>
      <c r="AZ51" s="33">
        <f>$Z$28/'Fixed data'!$C$7</f>
        <v>5.333333333333334E-5</v>
      </c>
      <c r="BA51" s="33">
        <f>$Z$28/'Fixed data'!$C$7</f>
        <v>5.333333333333334E-5</v>
      </c>
      <c r="BB51" s="33">
        <f>$Z$28/'Fixed data'!$C$7</f>
        <v>5.333333333333334E-5</v>
      </c>
      <c r="BC51" s="33">
        <f>$Z$28/'Fixed data'!$C$7</f>
        <v>5.333333333333334E-5</v>
      </c>
      <c r="BD51" s="33">
        <f>$Z$28/'Fixed data'!$C$7</f>
        <v>5.333333333333334E-5</v>
      </c>
    </row>
    <row r="52" spans="1:56" ht="16.5" hidden="1" customHeight="1" outlineLevel="1" x14ac:dyDescent="0.35">
      <c r="A52" s="115"/>
      <c r="B52" s="8" t="s">
        <v>124</v>
      </c>
      <c r="C52" s="10" t="s">
        <v>146</v>
      </c>
      <c r="D52" s="8"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5.333333333333334E-5</v>
      </c>
      <c r="AC52" s="33">
        <f>$AA$28/'Fixed data'!$C$7</f>
        <v>5.333333333333334E-5</v>
      </c>
      <c r="AD52" s="33">
        <f>$AA$28/'Fixed data'!$C$7</f>
        <v>5.333333333333334E-5</v>
      </c>
      <c r="AE52" s="33">
        <f>$AA$28/'Fixed data'!$C$7</f>
        <v>5.333333333333334E-5</v>
      </c>
      <c r="AF52" s="33">
        <f>$AA$28/'Fixed data'!$C$7</f>
        <v>5.333333333333334E-5</v>
      </c>
      <c r="AG52" s="33">
        <f>$AA$28/'Fixed data'!$C$7</f>
        <v>5.333333333333334E-5</v>
      </c>
      <c r="AH52" s="33">
        <f>$AA$28/'Fixed data'!$C$7</f>
        <v>5.333333333333334E-5</v>
      </c>
      <c r="AI52" s="33">
        <f>$AA$28/'Fixed data'!$C$7</f>
        <v>5.333333333333334E-5</v>
      </c>
      <c r="AJ52" s="33">
        <f>$AA$28/'Fixed data'!$C$7</f>
        <v>5.333333333333334E-5</v>
      </c>
      <c r="AK52" s="33">
        <f>$AA$28/'Fixed data'!$C$7</f>
        <v>5.333333333333334E-5</v>
      </c>
      <c r="AL52" s="33">
        <f>$AA$28/'Fixed data'!$C$7</f>
        <v>5.333333333333334E-5</v>
      </c>
      <c r="AM52" s="33">
        <f>$AA$28/'Fixed data'!$C$7</f>
        <v>5.333333333333334E-5</v>
      </c>
      <c r="AN52" s="33">
        <f>$AA$28/'Fixed data'!$C$7</f>
        <v>5.333333333333334E-5</v>
      </c>
      <c r="AO52" s="33">
        <f>$AA$28/'Fixed data'!$C$7</f>
        <v>5.333333333333334E-5</v>
      </c>
      <c r="AP52" s="33">
        <f>$AA$28/'Fixed data'!$C$7</f>
        <v>5.333333333333334E-5</v>
      </c>
      <c r="AQ52" s="33">
        <f>$AA$28/'Fixed data'!$C$7</f>
        <v>5.333333333333334E-5</v>
      </c>
      <c r="AR52" s="33">
        <f>$AA$28/'Fixed data'!$C$7</f>
        <v>5.333333333333334E-5</v>
      </c>
      <c r="AS52" s="33">
        <f>$AA$28/'Fixed data'!$C$7</f>
        <v>5.333333333333334E-5</v>
      </c>
      <c r="AT52" s="33">
        <f>$AA$28/'Fixed data'!$C$7</f>
        <v>5.333333333333334E-5</v>
      </c>
      <c r="AU52" s="33">
        <f>$AA$28/'Fixed data'!$C$7</f>
        <v>5.333333333333334E-5</v>
      </c>
      <c r="AV52" s="33">
        <f>$AA$28/'Fixed data'!$C$7</f>
        <v>5.333333333333334E-5</v>
      </c>
      <c r="AW52" s="33">
        <f>$AA$28/'Fixed data'!$C$7</f>
        <v>5.333333333333334E-5</v>
      </c>
      <c r="AX52" s="33">
        <f>$AA$28/'Fixed data'!$C$7</f>
        <v>5.333333333333334E-5</v>
      </c>
      <c r="AY52" s="33">
        <f>$AA$28/'Fixed data'!$C$7</f>
        <v>5.333333333333334E-5</v>
      </c>
      <c r="AZ52" s="33">
        <f>$AA$28/'Fixed data'!$C$7</f>
        <v>5.333333333333334E-5</v>
      </c>
      <c r="BA52" s="33">
        <f>$AA$28/'Fixed data'!$C$7</f>
        <v>5.333333333333334E-5</v>
      </c>
      <c r="BB52" s="33">
        <f>$AA$28/'Fixed data'!$C$7</f>
        <v>5.333333333333334E-5</v>
      </c>
      <c r="BC52" s="33">
        <f>$AA$28/'Fixed data'!$C$7</f>
        <v>5.333333333333334E-5</v>
      </c>
      <c r="BD52" s="33">
        <f>$AA$28/'Fixed data'!$C$7</f>
        <v>5.333333333333334E-5</v>
      </c>
    </row>
    <row r="53" spans="1:56" ht="16.5" hidden="1" customHeight="1" outlineLevel="1" x14ac:dyDescent="0.35">
      <c r="A53" s="115"/>
      <c r="B53" s="8" t="s">
        <v>125</v>
      </c>
      <c r="C53" s="10" t="s">
        <v>147</v>
      </c>
      <c r="D53" s="8"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5.333333333333334E-5</v>
      </c>
      <c r="AD53" s="33">
        <f>$AB$28/'Fixed data'!$C$7</f>
        <v>5.333333333333334E-5</v>
      </c>
      <c r="AE53" s="33">
        <f>$AB$28/'Fixed data'!$C$7</f>
        <v>5.333333333333334E-5</v>
      </c>
      <c r="AF53" s="33">
        <f>$AB$28/'Fixed data'!$C$7</f>
        <v>5.333333333333334E-5</v>
      </c>
      <c r="AG53" s="33">
        <f>$AB$28/'Fixed data'!$C$7</f>
        <v>5.333333333333334E-5</v>
      </c>
      <c r="AH53" s="33">
        <f>$AB$28/'Fixed data'!$C$7</f>
        <v>5.333333333333334E-5</v>
      </c>
      <c r="AI53" s="33">
        <f>$AB$28/'Fixed data'!$C$7</f>
        <v>5.333333333333334E-5</v>
      </c>
      <c r="AJ53" s="33">
        <f>$AB$28/'Fixed data'!$C$7</f>
        <v>5.333333333333334E-5</v>
      </c>
      <c r="AK53" s="33">
        <f>$AB$28/'Fixed data'!$C$7</f>
        <v>5.333333333333334E-5</v>
      </c>
      <c r="AL53" s="33">
        <f>$AB$28/'Fixed data'!$C$7</f>
        <v>5.333333333333334E-5</v>
      </c>
      <c r="AM53" s="33">
        <f>$AB$28/'Fixed data'!$C$7</f>
        <v>5.333333333333334E-5</v>
      </c>
      <c r="AN53" s="33">
        <f>$AB$28/'Fixed data'!$C$7</f>
        <v>5.333333333333334E-5</v>
      </c>
      <c r="AO53" s="33">
        <f>$AB$28/'Fixed data'!$C$7</f>
        <v>5.333333333333334E-5</v>
      </c>
      <c r="AP53" s="33">
        <f>$AB$28/'Fixed data'!$C$7</f>
        <v>5.333333333333334E-5</v>
      </c>
      <c r="AQ53" s="33">
        <f>$AB$28/'Fixed data'!$C$7</f>
        <v>5.333333333333334E-5</v>
      </c>
      <c r="AR53" s="33">
        <f>$AB$28/'Fixed data'!$C$7</f>
        <v>5.333333333333334E-5</v>
      </c>
      <c r="AS53" s="33">
        <f>$AB$28/'Fixed data'!$C$7</f>
        <v>5.333333333333334E-5</v>
      </c>
      <c r="AT53" s="33">
        <f>$AB$28/'Fixed data'!$C$7</f>
        <v>5.333333333333334E-5</v>
      </c>
      <c r="AU53" s="33">
        <f>$AB$28/'Fixed data'!$C$7</f>
        <v>5.333333333333334E-5</v>
      </c>
      <c r="AV53" s="33">
        <f>$AB$28/'Fixed data'!$C$7</f>
        <v>5.333333333333334E-5</v>
      </c>
      <c r="AW53" s="33">
        <f>$AB$28/'Fixed data'!$C$7</f>
        <v>5.333333333333334E-5</v>
      </c>
      <c r="AX53" s="33">
        <f>$AB$28/'Fixed data'!$C$7</f>
        <v>5.333333333333334E-5</v>
      </c>
      <c r="AY53" s="33">
        <f>$AB$28/'Fixed data'!$C$7</f>
        <v>5.333333333333334E-5</v>
      </c>
      <c r="AZ53" s="33">
        <f>$AB$28/'Fixed data'!$C$7</f>
        <v>5.333333333333334E-5</v>
      </c>
      <c r="BA53" s="33">
        <f>$AB$28/'Fixed data'!$C$7</f>
        <v>5.333333333333334E-5</v>
      </c>
      <c r="BB53" s="33">
        <f>$AB$28/'Fixed data'!$C$7</f>
        <v>5.333333333333334E-5</v>
      </c>
      <c r="BC53" s="33">
        <f>$AB$28/'Fixed data'!$C$7</f>
        <v>5.333333333333334E-5</v>
      </c>
      <c r="BD53" s="33">
        <f>$AB$28/'Fixed data'!$C$7</f>
        <v>5.333333333333334E-5</v>
      </c>
    </row>
    <row r="54" spans="1:56" ht="16.5" hidden="1" customHeight="1" outlineLevel="1" x14ac:dyDescent="0.35">
      <c r="A54" s="115"/>
      <c r="B54" s="8" t="s">
        <v>126</v>
      </c>
      <c r="C54" s="10" t="s">
        <v>148</v>
      </c>
      <c r="D54" s="8"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5.333333333333334E-5</v>
      </c>
      <c r="AE54" s="33">
        <f>$AC$28/'Fixed data'!$C$7</f>
        <v>5.333333333333334E-5</v>
      </c>
      <c r="AF54" s="33">
        <f>$AC$28/'Fixed data'!$C$7</f>
        <v>5.333333333333334E-5</v>
      </c>
      <c r="AG54" s="33">
        <f>$AC$28/'Fixed data'!$C$7</f>
        <v>5.333333333333334E-5</v>
      </c>
      <c r="AH54" s="33">
        <f>$AC$28/'Fixed data'!$C$7</f>
        <v>5.333333333333334E-5</v>
      </c>
      <c r="AI54" s="33">
        <f>$AC$28/'Fixed data'!$C$7</f>
        <v>5.333333333333334E-5</v>
      </c>
      <c r="AJ54" s="33">
        <f>$AC$28/'Fixed data'!$C$7</f>
        <v>5.333333333333334E-5</v>
      </c>
      <c r="AK54" s="33">
        <f>$AC$28/'Fixed data'!$C$7</f>
        <v>5.333333333333334E-5</v>
      </c>
      <c r="AL54" s="33">
        <f>$AC$28/'Fixed data'!$C$7</f>
        <v>5.333333333333334E-5</v>
      </c>
      <c r="AM54" s="33">
        <f>$AC$28/'Fixed data'!$C$7</f>
        <v>5.333333333333334E-5</v>
      </c>
      <c r="AN54" s="33">
        <f>$AC$28/'Fixed data'!$C$7</f>
        <v>5.333333333333334E-5</v>
      </c>
      <c r="AO54" s="33">
        <f>$AC$28/'Fixed data'!$C$7</f>
        <v>5.333333333333334E-5</v>
      </c>
      <c r="AP54" s="33">
        <f>$AC$28/'Fixed data'!$C$7</f>
        <v>5.333333333333334E-5</v>
      </c>
      <c r="AQ54" s="33">
        <f>$AC$28/'Fixed data'!$C$7</f>
        <v>5.333333333333334E-5</v>
      </c>
      <c r="AR54" s="33">
        <f>$AC$28/'Fixed data'!$C$7</f>
        <v>5.333333333333334E-5</v>
      </c>
      <c r="AS54" s="33">
        <f>$AC$28/'Fixed data'!$C$7</f>
        <v>5.333333333333334E-5</v>
      </c>
      <c r="AT54" s="33">
        <f>$AC$28/'Fixed data'!$C$7</f>
        <v>5.333333333333334E-5</v>
      </c>
      <c r="AU54" s="33">
        <f>$AC$28/'Fixed data'!$C$7</f>
        <v>5.333333333333334E-5</v>
      </c>
      <c r="AV54" s="33">
        <f>$AC$28/'Fixed data'!$C$7</f>
        <v>5.333333333333334E-5</v>
      </c>
      <c r="AW54" s="33">
        <f>$AC$28/'Fixed data'!$C$7</f>
        <v>5.333333333333334E-5</v>
      </c>
      <c r="AX54" s="33">
        <f>$AC$28/'Fixed data'!$C$7</f>
        <v>5.333333333333334E-5</v>
      </c>
      <c r="AY54" s="33">
        <f>$AC$28/'Fixed data'!$C$7</f>
        <v>5.333333333333334E-5</v>
      </c>
      <c r="AZ54" s="33">
        <f>$AC$28/'Fixed data'!$C$7</f>
        <v>5.333333333333334E-5</v>
      </c>
      <c r="BA54" s="33">
        <f>$AC$28/'Fixed data'!$C$7</f>
        <v>5.333333333333334E-5</v>
      </c>
      <c r="BB54" s="33">
        <f>$AC$28/'Fixed data'!$C$7</f>
        <v>5.333333333333334E-5</v>
      </c>
      <c r="BC54" s="33">
        <f>$AC$28/'Fixed data'!$C$7</f>
        <v>5.333333333333334E-5</v>
      </c>
      <c r="BD54" s="33">
        <f>$AC$28/'Fixed data'!$C$7</f>
        <v>5.333333333333334E-5</v>
      </c>
    </row>
    <row r="55" spans="1:56" ht="16.5" hidden="1" customHeight="1" outlineLevel="1" x14ac:dyDescent="0.35">
      <c r="A55" s="115"/>
      <c r="B55" s="8" t="s">
        <v>127</v>
      </c>
      <c r="C55" s="10" t="s">
        <v>149</v>
      </c>
      <c r="D55" s="8"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5.333333333333334E-5</v>
      </c>
      <c r="AF55" s="33">
        <f>$AD$28/'Fixed data'!$C$7</f>
        <v>5.333333333333334E-5</v>
      </c>
      <c r="AG55" s="33">
        <f>$AD$28/'Fixed data'!$C$7</f>
        <v>5.333333333333334E-5</v>
      </c>
      <c r="AH55" s="33">
        <f>$AD$28/'Fixed data'!$C$7</f>
        <v>5.333333333333334E-5</v>
      </c>
      <c r="AI55" s="33">
        <f>$AD$28/'Fixed data'!$C$7</f>
        <v>5.333333333333334E-5</v>
      </c>
      <c r="AJ55" s="33">
        <f>$AD$28/'Fixed data'!$C$7</f>
        <v>5.333333333333334E-5</v>
      </c>
      <c r="AK55" s="33">
        <f>$AD$28/'Fixed data'!$C$7</f>
        <v>5.333333333333334E-5</v>
      </c>
      <c r="AL55" s="33">
        <f>$AD$28/'Fixed data'!$C$7</f>
        <v>5.333333333333334E-5</v>
      </c>
      <c r="AM55" s="33">
        <f>$AD$28/'Fixed data'!$C$7</f>
        <v>5.333333333333334E-5</v>
      </c>
      <c r="AN55" s="33">
        <f>$AD$28/'Fixed data'!$C$7</f>
        <v>5.333333333333334E-5</v>
      </c>
      <c r="AO55" s="33">
        <f>$AD$28/'Fixed data'!$C$7</f>
        <v>5.333333333333334E-5</v>
      </c>
      <c r="AP55" s="33">
        <f>$AD$28/'Fixed data'!$C$7</f>
        <v>5.333333333333334E-5</v>
      </c>
      <c r="AQ55" s="33">
        <f>$AD$28/'Fixed data'!$C$7</f>
        <v>5.333333333333334E-5</v>
      </c>
      <c r="AR55" s="33">
        <f>$AD$28/'Fixed data'!$C$7</f>
        <v>5.333333333333334E-5</v>
      </c>
      <c r="AS55" s="33">
        <f>$AD$28/'Fixed data'!$C$7</f>
        <v>5.333333333333334E-5</v>
      </c>
      <c r="AT55" s="33">
        <f>$AD$28/'Fixed data'!$C$7</f>
        <v>5.333333333333334E-5</v>
      </c>
      <c r="AU55" s="33">
        <f>$AD$28/'Fixed data'!$C$7</f>
        <v>5.333333333333334E-5</v>
      </c>
      <c r="AV55" s="33">
        <f>$AD$28/'Fixed data'!$C$7</f>
        <v>5.333333333333334E-5</v>
      </c>
      <c r="AW55" s="33">
        <f>$AD$28/'Fixed data'!$C$7</f>
        <v>5.333333333333334E-5</v>
      </c>
      <c r="AX55" s="33">
        <f>$AD$28/'Fixed data'!$C$7</f>
        <v>5.333333333333334E-5</v>
      </c>
      <c r="AY55" s="33">
        <f>$AD$28/'Fixed data'!$C$7</f>
        <v>5.333333333333334E-5</v>
      </c>
      <c r="AZ55" s="33">
        <f>$AD$28/'Fixed data'!$C$7</f>
        <v>5.333333333333334E-5</v>
      </c>
      <c r="BA55" s="33">
        <f>$AD$28/'Fixed data'!$C$7</f>
        <v>5.333333333333334E-5</v>
      </c>
      <c r="BB55" s="33">
        <f>$AD$28/'Fixed data'!$C$7</f>
        <v>5.333333333333334E-5</v>
      </c>
      <c r="BC55" s="33">
        <f>$AD$28/'Fixed data'!$C$7</f>
        <v>5.333333333333334E-5</v>
      </c>
      <c r="BD55" s="33">
        <f>$AD$28/'Fixed data'!$C$7</f>
        <v>5.333333333333334E-5</v>
      </c>
    </row>
    <row r="56" spans="1:56" ht="16.5" hidden="1" customHeight="1" outlineLevel="1" x14ac:dyDescent="0.35">
      <c r="A56" s="115"/>
      <c r="B56" s="8" t="s">
        <v>128</v>
      </c>
      <c r="C56" s="10" t="s">
        <v>150</v>
      </c>
      <c r="D56" s="8"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5.333333333333334E-5</v>
      </c>
      <c r="AG56" s="33">
        <f>$AE$28/'Fixed data'!$C$7</f>
        <v>5.333333333333334E-5</v>
      </c>
      <c r="AH56" s="33">
        <f>$AE$28/'Fixed data'!$C$7</f>
        <v>5.333333333333334E-5</v>
      </c>
      <c r="AI56" s="33">
        <f>$AE$28/'Fixed data'!$C$7</f>
        <v>5.333333333333334E-5</v>
      </c>
      <c r="AJ56" s="33">
        <f>$AE$28/'Fixed data'!$C$7</f>
        <v>5.333333333333334E-5</v>
      </c>
      <c r="AK56" s="33">
        <f>$AE$28/'Fixed data'!$C$7</f>
        <v>5.333333333333334E-5</v>
      </c>
      <c r="AL56" s="33">
        <f>$AE$28/'Fixed data'!$C$7</f>
        <v>5.333333333333334E-5</v>
      </c>
      <c r="AM56" s="33">
        <f>$AE$28/'Fixed data'!$C$7</f>
        <v>5.333333333333334E-5</v>
      </c>
      <c r="AN56" s="33">
        <f>$AE$28/'Fixed data'!$C$7</f>
        <v>5.333333333333334E-5</v>
      </c>
      <c r="AO56" s="33">
        <f>$AE$28/'Fixed data'!$C$7</f>
        <v>5.333333333333334E-5</v>
      </c>
      <c r="AP56" s="33">
        <f>$AE$28/'Fixed data'!$C$7</f>
        <v>5.333333333333334E-5</v>
      </c>
      <c r="AQ56" s="33">
        <f>$AE$28/'Fixed data'!$C$7</f>
        <v>5.333333333333334E-5</v>
      </c>
      <c r="AR56" s="33">
        <f>$AE$28/'Fixed data'!$C$7</f>
        <v>5.333333333333334E-5</v>
      </c>
      <c r="AS56" s="33">
        <f>$AE$28/'Fixed data'!$C$7</f>
        <v>5.333333333333334E-5</v>
      </c>
      <c r="AT56" s="33">
        <f>$AE$28/'Fixed data'!$C$7</f>
        <v>5.333333333333334E-5</v>
      </c>
      <c r="AU56" s="33">
        <f>$AE$28/'Fixed data'!$C$7</f>
        <v>5.333333333333334E-5</v>
      </c>
      <c r="AV56" s="33">
        <f>$AE$28/'Fixed data'!$C$7</f>
        <v>5.333333333333334E-5</v>
      </c>
      <c r="AW56" s="33">
        <f>$AE$28/'Fixed data'!$C$7</f>
        <v>5.333333333333334E-5</v>
      </c>
      <c r="AX56" s="33">
        <f>$AE$28/'Fixed data'!$C$7</f>
        <v>5.333333333333334E-5</v>
      </c>
      <c r="AY56" s="33">
        <f>$AE$28/'Fixed data'!$C$7</f>
        <v>5.333333333333334E-5</v>
      </c>
      <c r="AZ56" s="33">
        <f>$AE$28/'Fixed data'!$C$7</f>
        <v>5.333333333333334E-5</v>
      </c>
      <c r="BA56" s="33">
        <f>$AE$28/'Fixed data'!$C$7</f>
        <v>5.333333333333334E-5</v>
      </c>
      <c r="BB56" s="33">
        <f>$AE$28/'Fixed data'!$C$7</f>
        <v>5.333333333333334E-5</v>
      </c>
      <c r="BC56" s="33">
        <f>$AE$28/'Fixed data'!$C$7</f>
        <v>5.333333333333334E-5</v>
      </c>
      <c r="BD56" s="33">
        <f>$AE$28/'Fixed data'!$C$7</f>
        <v>5.333333333333334E-5</v>
      </c>
    </row>
    <row r="57" spans="1:56" ht="16.5" hidden="1" customHeight="1" outlineLevel="1" x14ac:dyDescent="0.35">
      <c r="A57" s="115"/>
      <c r="B57" s="8" t="s">
        <v>129</v>
      </c>
      <c r="C57" s="10" t="s">
        <v>151</v>
      </c>
      <c r="D57" s="8"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5.333333333333334E-5</v>
      </c>
      <c r="AH57" s="33">
        <f>$AF$28/'Fixed data'!$C$7</f>
        <v>5.333333333333334E-5</v>
      </c>
      <c r="AI57" s="33">
        <f>$AF$28/'Fixed data'!$C$7</f>
        <v>5.333333333333334E-5</v>
      </c>
      <c r="AJ57" s="33">
        <f>$AF$28/'Fixed data'!$C$7</f>
        <v>5.333333333333334E-5</v>
      </c>
      <c r="AK57" s="33">
        <f>$AF$28/'Fixed data'!$C$7</f>
        <v>5.333333333333334E-5</v>
      </c>
      <c r="AL57" s="33">
        <f>$AF$28/'Fixed data'!$C$7</f>
        <v>5.333333333333334E-5</v>
      </c>
      <c r="AM57" s="33">
        <f>$AF$28/'Fixed data'!$C$7</f>
        <v>5.333333333333334E-5</v>
      </c>
      <c r="AN57" s="33">
        <f>$AF$28/'Fixed data'!$C$7</f>
        <v>5.333333333333334E-5</v>
      </c>
      <c r="AO57" s="33">
        <f>$AF$28/'Fixed data'!$C$7</f>
        <v>5.333333333333334E-5</v>
      </c>
      <c r="AP57" s="33">
        <f>$AF$28/'Fixed data'!$C$7</f>
        <v>5.333333333333334E-5</v>
      </c>
      <c r="AQ57" s="33">
        <f>$AF$28/'Fixed data'!$C$7</f>
        <v>5.333333333333334E-5</v>
      </c>
      <c r="AR57" s="33">
        <f>$AF$28/'Fixed data'!$C$7</f>
        <v>5.333333333333334E-5</v>
      </c>
      <c r="AS57" s="33">
        <f>$AF$28/'Fixed data'!$C$7</f>
        <v>5.333333333333334E-5</v>
      </c>
      <c r="AT57" s="33">
        <f>$AF$28/'Fixed data'!$C$7</f>
        <v>5.333333333333334E-5</v>
      </c>
      <c r="AU57" s="33">
        <f>$AF$28/'Fixed data'!$C$7</f>
        <v>5.333333333333334E-5</v>
      </c>
      <c r="AV57" s="33">
        <f>$AF$28/'Fixed data'!$C$7</f>
        <v>5.333333333333334E-5</v>
      </c>
      <c r="AW57" s="33">
        <f>$AF$28/'Fixed data'!$C$7</f>
        <v>5.333333333333334E-5</v>
      </c>
      <c r="AX57" s="33">
        <f>$AF$28/'Fixed data'!$C$7</f>
        <v>5.333333333333334E-5</v>
      </c>
      <c r="AY57" s="33">
        <f>$AF$28/'Fixed data'!$C$7</f>
        <v>5.333333333333334E-5</v>
      </c>
      <c r="AZ57" s="33">
        <f>$AF$28/'Fixed data'!$C$7</f>
        <v>5.333333333333334E-5</v>
      </c>
      <c r="BA57" s="33">
        <f>$AF$28/'Fixed data'!$C$7</f>
        <v>5.333333333333334E-5</v>
      </c>
      <c r="BB57" s="33">
        <f>$AF$28/'Fixed data'!$C$7</f>
        <v>5.333333333333334E-5</v>
      </c>
      <c r="BC57" s="33">
        <f>$AF$28/'Fixed data'!$C$7</f>
        <v>5.333333333333334E-5</v>
      </c>
      <c r="BD57" s="33">
        <f>$AF$28/'Fixed data'!$C$7</f>
        <v>5.333333333333334E-5</v>
      </c>
    </row>
    <row r="58" spans="1:56" ht="16.5" hidden="1" customHeight="1" outlineLevel="1" x14ac:dyDescent="0.35">
      <c r="A58" s="115"/>
      <c r="B58" s="8" t="s">
        <v>130</v>
      </c>
      <c r="C58" s="10" t="s">
        <v>152</v>
      </c>
      <c r="D58" s="8"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5.333333333333334E-5</v>
      </c>
      <c r="AI58" s="33">
        <f>$AG$28/'Fixed data'!$C$7</f>
        <v>5.333333333333334E-5</v>
      </c>
      <c r="AJ58" s="33">
        <f>$AG$28/'Fixed data'!$C$7</f>
        <v>5.333333333333334E-5</v>
      </c>
      <c r="AK58" s="33">
        <f>$AG$28/'Fixed data'!$C$7</f>
        <v>5.333333333333334E-5</v>
      </c>
      <c r="AL58" s="33">
        <f>$AG$28/'Fixed data'!$C$7</f>
        <v>5.333333333333334E-5</v>
      </c>
      <c r="AM58" s="33">
        <f>$AG$28/'Fixed data'!$C$7</f>
        <v>5.333333333333334E-5</v>
      </c>
      <c r="AN58" s="33">
        <f>$AG$28/'Fixed data'!$C$7</f>
        <v>5.333333333333334E-5</v>
      </c>
      <c r="AO58" s="33">
        <f>$AG$28/'Fixed data'!$C$7</f>
        <v>5.333333333333334E-5</v>
      </c>
      <c r="AP58" s="33">
        <f>$AG$28/'Fixed data'!$C$7</f>
        <v>5.333333333333334E-5</v>
      </c>
      <c r="AQ58" s="33">
        <f>$AG$28/'Fixed data'!$C$7</f>
        <v>5.333333333333334E-5</v>
      </c>
      <c r="AR58" s="33">
        <f>$AG$28/'Fixed data'!$C$7</f>
        <v>5.333333333333334E-5</v>
      </c>
      <c r="AS58" s="33">
        <f>$AG$28/'Fixed data'!$C$7</f>
        <v>5.333333333333334E-5</v>
      </c>
      <c r="AT58" s="33">
        <f>$AG$28/'Fixed data'!$C$7</f>
        <v>5.333333333333334E-5</v>
      </c>
      <c r="AU58" s="33">
        <f>$AG$28/'Fixed data'!$C$7</f>
        <v>5.333333333333334E-5</v>
      </c>
      <c r="AV58" s="33">
        <f>$AG$28/'Fixed data'!$C$7</f>
        <v>5.333333333333334E-5</v>
      </c>
      <c r="AW58" s="33">
        <f>$AG$28/'Fixed data'!$C$7</f>
        <v>5.333333333333334E-5</v>
      </c>
      <c r="AX58" s="33">
        <f>$AG$28/'Fixed data'!$C$7</f>
        <v>5.333333333333334E-5</v>
      </c>
      <c r="AY58" s="33">
        <f>$AG$28/'Fixed data'!$C$7</f>
        <v>5.333333333333334E-5</v>
      </c>
      <c r="AZ58" s="33">
        <f>$AG$28/'Fixed data'!$C$7</f>
        <v>5.333333333333334E-5</v>
      </c>
      <c r="BA58" s="33">
        <f>$AG$28/'Fixed data'!$C$7</f>
        <v>5.333333333333334E-5</v>
      </c>
      <c r="BB58" s="33">
        <f>$AG$28/'Fixed data'!$C$7</f>
        <v>5.333333333333334E-5</v>
      </c>
      <c r="BC58" s="33">
        <f>$AG$28/'Fixed data'!$C$7</f>
        <v>5.333333333333334E-5</v>
      </c>
      <c r="BD58" s="33">
        <f>$AG$28/'Fixed data'!$C$7</f>
        <v>5.333333333333334E-5</v>
      </c>
    </row>
    <row r="59" spans="1:56" ht="16.5" hidden="1" customHeight="1" outlineLevel="1" x14ac:dyDescent="0.35">
      <c r="A59" s="115"/>
      <c r="B59" s="8" t="s">
        <v>131</v>
      </c>
      <c r="C59" s="10" t="s">
        <v>153</v>
      </c>
      <c r="D59" s="8"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5.333333333333334E-5</v>
      </c>
      <c r="AJ59" s="33">
        <f>$AH$28/'Fixed data'!$C$7</f>
        <v>5.333333333333334E-5</v>
      </c>
      <c r="AK59" s="33">
        <f>$AH$28/'Fixed data'!$C$7</f>
        <v>5.333333333333334E-5</v>
      </c>
      <c r="AL59" s="33">
        <f>$AH$28/'Fixed data'!$C$7</f>
        <v>5.333333333333334E-5</v>
      </c>
      <c r="AM59" s="33">
        <f>$AH$28/'Fixed data'!$C$7</f>
        <v>5.333333333333334E-5</v>
      </c>
      <c r="AN59" s="33">
        <f>$AH$28/'Fixed data'!$C$7</f>
        <v>5.333333333333334E-5</v>
      </c>
      <c r="AO59" s="33">
        <f>$AH$28/'Fixed data'!$C$7</f>
        <v>5.333333333333334E-5</v>
      </c>
      <c r="AP59" s="33">
        <f>$AH$28/'Fixed data'!$C$7</f>
        <v>5.333333333333334E-5</v>
      </c>
      <c r="AQ59" s="33">
        <f>$AH$28/'Fixed data'!$C$7</f>
        <v>5.333333333333334E-5</v>
      </c>
      <c r="AR59" s="33">
        <f>$AH$28/'Fixed data'!$C$7</f>
        <v>5.333333333333334E-5</v>
      </c>
      <c r="AS59" s="33">
        <f>$AH$28/'Fixed data'!$C$7</f>
        <v>5.333333333333334E-5</v>
      </c>
      <c r="AT59" s="33">
        <f>$AH$28/'Fixed data'!$C$7</f>
        <v>5.333333333333334E-5</v>
      </c>
      <c r="AU59" s="33">
        <f>$AH$28/'Fixed data'!$C$7</f>
        <v>5.333333333333334E-5</v>
      </c>
      <c r="AV59" s="33">
        <f>$AH$28/'Fixed data'!$C$7</f>
        <v>5.333333333333334E-5</v>
      </c>
      <c r="AW59" s="33">
        <f>$AH$28/'Fixed data'!$C$7</f>
        <v>5.333333333333334E-5</v>
      </c>
      <c r="AX59" s="33">
        <f>$AH$28/'Fixed data'!$C$7</f>
        <v>5.333333333333334E-5</v>
      </c>
      <c r="AY59" s="33">
        <f>$AH$28/'Fixed data'!$C$7</f>
        <v>5.333333333333334E-5</v>
      </c>
      <c r="AZ59" s="33">
        <f>$AH$28/'Fixed data'!$C$7</f>
        <v>5.333333333333334E-5</v>
      </c>
      <c r="BA59" s="33">
        <f>$AH$28/'Fixed data'!$C$7</f>
        <v>5.333333333333334E-5</v>
      </c>
      <c r="BB59" s="33">
        <f>$AH$28/'Fixed data'!$C$7</f>
        <v>5.333333333333334E-5</v>
      </c>
      <c r="BC59" s="33">
        <f>$AH$28/'Fixed data'!$C$7</f>
        <v>5.333333333333334E-5</v>
      </c>
      <c r="BD59" s="33">
        <f>$AH$28/'Fixed data'!$C$7</f>
        <v>5.333333333333334E-5</v>
      </c>
    </row>
    <row r="60" spans="1:56" ht="16.5" collapsed="1" x14ac:dyDescent="0.35">
      <c r="A60" s="115"/>
      <c r="B60" s="8" t="s">
        <v>7</v>
      </c>
      <c r="C60" s="8" t="s">
        <v>61</v>
      </c>
      <c r="D60" s="8" t="s">
        <v>40</v>
      </c>
      <c r="E60" s="33">
        <f>SUM(E30:E59)</f>
        <v>0</v>
      </c>
      <c r="F60" s="33">
        <f t="shared" ref="F60:BD60" si="5">SUM(F30:F59)</f>
        <v>0</v>
      </c>
      <c r="G60" s="33">
        <f t="shared" si="5"/>
        <v>0</v>
      </c>
      <c r="H60" s="33">
        <f t="shared" si="5"/>
        <v>1.946285970819302E-3</v>
      </c>
      <c r="I60" s="33">
        <f t="shared" si="5"/>
        <v>-1.556972411823696E-3</v>
      </c>
      <c r="J60" s="33">
        <f t="shared" si="5"/>
        <v>-1.5036390784903626E-3</v>
      </c>
      <c r="K60" s="33">
        <f t="shared" si="5"/>
        <v>-1.4503202182461292E-3</v>
      </c>
      <c r="L60" s="33">
        <f t="shared" si="5"/>
        <v>-1.3970235581282511E-3</v>
      </c>
      <c r="M60" s="33">
        <f t="shared" si="5"/>
        <v>-1.3437490753696304E-3</v>
      </c>
      <c r="N60" s="33">
        <f t="shared" si="5"/>
        <v>-1.290415742036297E-3</v>
      </c>
      <c r="O60" s="33">
        <f t="shared" si="5"/>
        <v>-1.2370824087029636E-3</v>
      </c>
      <c r="P60" s="33">
        <f t="shared" si="5"/>
        <v>-1.1837490753696302E-3</v>
      </c>
      <c r="Q60" s="33">
        <f t="shared" si="5"/>
        <v>-1.1304157420362968E-3</v>
      </c>
      <c r="R60" s="33">
        <f t="shared" si="5"/>
        <v>-1.0770824087029634E-3</v>
      </c>
      <c r="S60" s="33">
        <f t="shared" si="5"/>
        <v>-1.02374907536963E-3</v>
      </c>
      <c r="T60" s="33">
        <f t="shared" si="5"/>
        <v>-9.7041574203629675E-4</v>
      </c>
      <c r="U60" s="33">
        <f t="shared" si="5"/>
        <v>-9.1708240870296345E-4</v>
      </c>
      <c r="V60" s="33">
        <f t="shared" si="5"/>
        <v>-8.6374907536963016E-4</v>
      </c>
      <c r="W60" s="33">
        <f t="shared" si="5"/>
        <v>-8.1041574203629687E-4</v>
      </c>
      <c r="X60" s="33">
        <f t="shared" si="5"/>
        <v>-7.5708240870296358E-4</v>
      </c>
      <c r="Y60" s="33">
        <f t="shared" si="5"/>
        <v>-7.0374907536963028E-4</v>
      </c>
      <c r="Z60" s="33">
        <f t="shared" si="5"/>
        <v>-6.5041574203629699E-4</v>
      </c>
      <c r="AA60" s="33">
        <f t="shared" si="5"/>
        <v>-5.970824087029637E-4</v>
      </c>
      <c r="AB60" s="33">
        <f t="shared" si="5"/>
        <v>-5.4374907536963041E-4</v>
      </c>
      <c r="AC60" s="33">
        <f t="shared" si="5"/>
        <v>-4.9041574203629711E-4</v>
      </c>
      <c r="AD60" s="33">
        <f t="shared" si="5"/>
        <v>-4.3708240870296377E-4</v>
      </c>
      <c r="AE60" s="33">
        <f t="shared" si="5"/>
        <v>-3.8374907536963042E-4</v>
      </c>
      <c r="AF60" s="33">
        <f t="shared" si="5"/>
        <v>-3.3041574203629707E-4</v>
      </c>
      <c r="AG60" s="33">
        <f t="shared" si="5"/>
        <v>-2.7708240870296373E-4</v>
      </c>
      <c r="AH60" s="33">
        <f t="shared" si="5"/>
        <v>-2.2374907536963038E-4</v>
      </c>
      <c r="AI60" s="33">
        <f t="shared" si="5"/>
        <v>-1.7041574203629703E-4</v>
      </c>
      <c r="AJ60" s="33">
        <f t="shared" si="5"/>
        <v>-1.7041574203629703E-4</v>
      </c>
      <c r="AK60" s="33">
        <f t="shared" si="5"/>
        <v>-1.7041574203629703E-4</v>
      </c>
      <c r="AL60" s="33">
        <f t="shared" si="5"/>
        <v>-1.7041574203629703E-4</v>
      </c>
      <c r="AM60" s="33">
        <f t="shared" si="5"/>
        <v>-1.7041574203629703E-4</v>
      </c>
      <c r="AN60" s="33">
        <f t="shared" si="5"/>
        <v>-1.7041574203629703E-4</v>
      </c>
      <c r="AO60" s="33">
        <f t="shared" si="5"/>
        <v>-1.7041574203629703E-4</v>
      </c>
      <c r="AP60" s="33">
        <f t="shared" si="5"/>
        <v>-1.7041574203629703E-4</v>
      </c>
      <c r="AQ60" s="33">
        <f t="shared" si="5"/>
        <v>-1.7041574203629703E-4</v>
      </c>
      <c r="AR60" s="33">
        <f t="shared" si="5"/>
        <v>-1.7041574203629703E-4</v>
      </c>
      <c r="AS60" s="33">
        <f t="shared" si="5"/>
        <v>-1.7041574203629703E-4</v>
      </c>
      <c r="AT60" s="33">
        <f t="shared" si="5"/>
        <v>-1.7041574203629703E-4</v>
      </c>
      <c r="AU60" s="33">
        <f t="shared" si="5"/>
        <v>-1.7041574203629703E-4</v>
      </c>
      <c r="AV60" s="33">
        <f t="shared" si="5"/>
        <v>-1.7041574203629703E-4</v>
      </c>
      <c r="AW60" s="33">
        <f t="shared" si="5"/>
        <v>-1.7041574203629703E-4</v>
      </c>
      <c r="AX60" s="33">
        <f t="shared" si="5"/>
        <v>-1.7041574203629703E-4</v>
      </c>
      <c r="AY60" s="33">
        <f t="shared" si="5"/>
        <v>-1.7041574203629703E-4</v>
      </c>
      <c r="AZ60" s="33">
        <f t="shared" si="5"/>
        <v>-1.7041574203629703E-4</v>
      </c>
      <c r="BA60" s="33">
        <f t="shared" si="5"/>
        <v>-2.1167017128556022E-3</v>
      </c>
      <c r="BB60" s="33">
        <f t="shared" si="5"/>
        <v>1.3865566697873991E-3</v>
      </c>
      <c r="BC60" s="33">
        <f t="shared" si="5"/>
        <v>1.3332233364540657E-3</v>
      </c>
      <c r="BD60" s="33">
        <f t="shared" si="5"/>
        <v>1.2799044762098323E-3</v>
      </c>
    </row>
    <row r="61" spans="1:56" ht="17.25" hidden="1" customHeight="1" outlineLevel="1" x14ac:dyDescent="0.35">
      <c r="A61" s="115"/>
      <c r="B61" s="8" t="s">
        <v>35</v>
      </c>
      <c r="C61" s="8" t="s">
        <v>62</v>
      </c>
      <c r="D61" s="8" t="s">
        <v>40</v>
      </c>
      <c r="E61" s="33">
        <v>0</v>
      </c>
      <c r="F61" s="33">
        <f>E62</f>
        <v>0</v>
      </c>
      <c r="G61" s="33">
        <f t="shared" ref="G61:BD61" si="6">F62</f>
        <v>0</v>
      </c>
      <c r="H61" s="33">
        <f t="shared" si="6"/>
        <v>8.7582868686868584E-2</v>
      </c>
      <c r="I61" s="33">
        <f t="shared" si="6"/>
        <v>-7.2010044502885631E-2</v>
      </c>
      <c r="J61" s="33">
        <f t="shared" si="6"/>
        <v>-6.8053072091061928E-2</v>
      </c>
      <c r="K61" s="33">
        <f t="shared" si="6"/>
        <v>-6.4150084301581062E-2</v>
      </c>
      <c r="L61" s="33">
        <f t="shared" si="6"/>
        <v>-6.030141437803041E-2</v>
      </c>
      <c r="M61" s="33">
        <f t="shared" si="6"/>
        <v>-5.6507039095764225E-2</v>
      </c>
      <c r="N61" s="33">
        <f t="shared" si="6"/>
        <v>-5.2763290020394593E-2</v>
      </c>
      <c r="O61" s="33">
        <f t="shared" si="6"/>
        <v>-4.9072874278358297E-2</v>
      </c>
      <c r="P61" s="33">
        <f t="shared" si="6"/>
        <v>-4.5435791869655337E-2</v>
      </c>
      <c r="Q61" s="33">
        <f t="shared" si="6"/>
        <v>-4.1852042794285706E-2</v>
      </c>
      <c r="R61" s="33">
        <f t="shared" si="6"/>
        <v>-3.832162705224941E-2</v>
      </c>
      <c r="S61" s="33">
        <f t="shared" si="6"/>
        <v>-3.4844544643546443E-2</v>
      </c>
      <c r="T61" s="33">
        <f t="shared" si="6"/>
        <v>-3.1420795568176813E-2</v>
      </c>
      <c r="U61" s="33">
        <f t="shared" si="6"/>
        <v>-2.8050379826140517E-2</v>
      </c>
      <c r="V61" s="33">
        <f t="shared" si="6"/>
        <v>-2.4733297417437555E-2</v>
      </c>
      <c r="W61" s="33">
        <f t="shared" si="6"/>
        <v>-2.1469548342067924E-2</v>
      </c>
      <c r="X61" s="33">
        <f t="shared" si="6"/>
        <v>-1.8259132600031626E-2</v>
      </c>
      <c r="Y61" s="33">
        <f t="shared" si="6"/>
        <v>-1.5102050191328662E-2</v>
      </c>
      <c r="Z61" s="33">
        <f t="shared" si="6"/>
        <v>-1.1998301115959032E-2</v>
      </c>
      <c r="AA61" s="33">
        <f t="shared" si="6"/>
        <v>-8.947885373922734E-3</v>
      </c>
      <c r="AB61" s="33">
        <f t="shared" si="6"/>
        <v>-5.9508029652197703E-3</v>
      </c>
      <c r="AC61" s="33">
        <f t="shared" si="6"/>
        <v>-3.0070538898501397E-3</v>
      </c>
      <c r="AD61" s="33">
        <f t="shared" si="6"/>
        <v>-1.166381478138424E-4</v>
      </c>
      <c r="AE61" s="33">
        <f t="shared" si="6"/>
        <v>2.7204442608891218E-3</v>
      </c>
      <c r="AF61" s="33">
        <f t="shared" si="6"/>
        <v>5.5041933362587527E-3</v>
      </c>
      <c r="AG61" s="33">
        <f t="shared" si="6"/>
        <v>8.2346090782950496E-3</v>
      </c>
      <c r="AH61" s="33">
        <f t="shared" si="6"/>
        <v>1.0911691486998013E-2</v>
      </c>
      <c r="AI61" s="33">
        <f t="shared" si="6"/>
        <v>1.3535440562367643E-2</v>
      </c>
      <c r="AJ61" s="33">
        <f t="shared" si="6"/>
        <v>1.6105856304403941E-2</v>
      </c>
      <c r="AK61" s="33">
        <f t="shared" si="6"/>
        <v>1.8676272046440238E-2</v>
      </c>
      <c r="AL61" s="33">
        <f t="shared" si="6"/>
        <v>0.73324668778847657</v>
      </c>
      <c r="AM61" s="33">
        <f t="shared" si="6"/>
        <v>0.73581710353051288</v>
      </c>
      <c r="AN61" s="33">
        <f t="shared" si="6"/>
        <v>0.7383875192725492</v>
      </c>
      <c r="AO61" s="33">
        <f t="shared" si="6"/>
        <v>0.74095793501458551</v>
      </c>
      <c r="AP61" s="33">
        <f t="shared" si="6"/>
        <v>0.74352835075662183</v>
      </c>
      <c r="AQ61" s="33">
        <f t="shared" si="6"/>
        <v>0.74609876649865814</v>
      </c>
      <c r="AR61" s="33">
        <f t="shared" si="6"/>
        <v>0.74866918224069445</v>
      </c>
      <c r="AS61" s="33">
        <f t="shared" si="6"/>
        <v>0.75123959798273077</v>
      </c>
      <c r="AT61" s="33">
        <f t="shared" si="6"/>
        <v>0.75381001372476708</v>
      </c>
      <c r="AU61" s="33">
        <f t="shared" si="6"/>
        <v>0.75638042946680339</v>
      </c>
      <c r="AV61" s="33">
        <f t="shared" si="6"/>
        <v>0.75895084520883971</v>
      </c>
      <c r="AW61" s="33">
        <f t="shared" si="6"/>
        <v>0.76152126095087602</v>
      </c>
      <c r="AX61" s="33">
        <f t="shared" si="6"/>
        <v>0.76409167669291234</v>
      </c>
      <c r="AY61" s="33">
        <f t="shared" si="6"/>
        <v>0.76426209243494858</v>
      </c>
      <c r="AZ61" s="33">
        <f t="shared" si="6"/>
        <v>0.76443250817698483</v>
      </c>
      <c r="BA61" s="33">
        <f t="shared" si="6"/>
        <v>0.76460292391902107</v>
      </c>
      <c r="BB61" s="33">
        <f t="shared" si="6"/>
        <v>0.76671962563187668</v>
      </c>
      <c r="BC61" s="33">
        <f t="shared" si="6"/>
        <v>0.7653330689620893</v>
      </c>
      <c r="BD61" s="33">
        <f t="shared" si="6"/>
        <v>0.76399984562563528</v>
      </c>
    </row>
    <row r="62" spans="1:56" ht="16.5" hidden="1" customHeight="1" outlineLevel="1" x14ac:dyDescent="0.3">
      <c r="A62" s="115"/>
      <c r="B62" s="8" t="s">
        <v>34</v>
      </c>
      <c r="C62" s="8" t="s">
        <v>69</v>
      </c>
      <c r="D62" s="8" t="s">
        <v>40</v>
      </c>
      <c r="E62" s="33">
        <f t="shared" ref="E62:BD62" si="7">E28-E60+E61</f>
        <v>0</v>
      </c>
      <c r="F62" s="33">
        <f t="shared" si="7"/>
        <v>0</v>
      </c>
      <c r="G62" s="33">
        <f t="shared" si="7"/>
        <v>8.7582868686868584E-2</v>
      </c>
      <c r="H62" s="33">
        <f t="shared" si="7"/>
        <v>-7.2010044502885631E-2</v>
      </c>
      <c r="I62" s="33">
        <f t="shared" si="7"/>
        <v>-6.8053072091061928E-2</v>
      </c>
      <c r="J62" s="33">
        <f t="shared" si="7"/>
        <v>-6.4150084301581062E-2</v>
      </c>
      <c r="K62" s="33">
        <f t="shared" si="7"/>
        <v>-6.030141437803041E-2</v>
      </c>
      <c r="L62" s="33">
        <f t="shared" si="7"/>
        <v>-5.6507039095764225E-2</v>
      </c>
      <c r="M62" s="33">
        <f t="shared" si="7"/>
        <v>-5.2763290020394593E-2</v>
      </c>
      <c r="N62" s="33">
        <f t="shared" si="7"/>
        <v>-4.9072874278358297E-2</v>
      </c>
      <c r="O62" s="33">
        <f t="shared" si="7"/>
        <v>-4.5435791869655337E-2</v>
      </c>
      <c r="P62" s="33">
        <f t="shared" si="7"/>
        <v>-4.1852042794285706E-2</v>
      </c>
      <c r="Q62" s="33">
        <f t="shared" si="7"/>
        <v>-3.832162705224941E-2</v>
      </c>
      <c r="R62" s="33">
        <f t="shared" si="7"/>
        <v>-3.4844544643546443E-2</v>
      </c>
      <c r="S62" s="33">
        <f t="shared" si="7"/>
        <v>-3.1420795568176813E-2</v>
      </c>
      <c r="T62" s="33">
        <f t="shared" si="7"/>
        <v>-2.8050379826140517E-2</v>
      </c>
      <c r="U62" s="33">
        <f t="shared" si="7"/>
        <v>-2.4733297417437555E-2</v>
      </c>
      <c r="V62" s="33">
        <f t="shared" si="7"/>
        <v>-2.1469548342067924E-2</v>
      </c>
      <c r="W62" s="33">
        <f t="shared" si="7"/>
        <v>-1.8259132600031626E-2</v>
      </c>
      <c r="X62" s="33">
        <f t="shared" si="7"/>
        <v>-1.5102050191328662E-2</v>
      </c>
      <c r="Y62" s="33">
        <f t="shared" si="7"/>
        <v>-1.1998301115959032E-2</v>
      </c>
      <c r="Z62" s="33">
        <f t="shared" si="7"/>
        <v>-8.947885373922734E-3</v>
      </c>
      <c r="AA62" s="33">
        <f t="shared" si="7"/>
        <v>-5.9508029652197703E-3</v>
      </c>
      <c r="AB62" s="33">
        <f t="shared" si="7"/>
        <v>-3.0070538898501397E-3</v>
      </c>
      <c r="AC62" s="33">
        <f t="shared" si="7"/>
        <v>-1.166381478138424E-4</v>
      </c>
      <c r="AD62" s="33">
        <f t="shared" si="7"/>
        <v>2.7204442608891218E-3</v>
      </c>
      <c r="AE62" s="33">
        <f t="shared" si="7"/>
        <v>5.5041933362587527E-3</v>
      </c>
      <c r="AF62" s="33">
        <f t="shared" si="7"/>
        <v>8.2346090782950496E-3</v>
      </c>
      <c r="AG62" s="33">
        <f t="shared" si="7"/>
        <v>1.0911691486998013E-2</v>
      </c>
      <c r="AH62" s="33">
        <f t="shared" si="7"/>
        <v>1.3535440562367643E-2</v>
      </c>
      <c r="AI62" s="33">
        <f t="shared" si="7"/>
        <v>1.6105856304403941E-2</v>
      </c>
      <c r="AJ62" s="33">
        <f t="shared" si="7"/>
        <v>1.8676272046440238E-2</v>
      </c>
      <c r="AK62" s="33">
        <f t="shared" si="7"/>
        <v>0.73324668778847657</v>
      </c>
      <c r="AL62" s="33">
        <f t="shared" si="7"/>
        <v>0.73581710353051288</v>
      </c>
      <c r="AM62" s="33">
        <f t="shared" si="7"/>
        <v>0.7383875192725492</v>
      </c>
      <c r="AN62" s="33">
        <f t="shared" si="7"/>
        <v>0.74095793501458551</v>
      </c>
      <c r="AO62" s="33">
        <f t="shared" si="7"/>
        <v>0.74352835075662183</v>
      </c>
      <c r="AP62" s="33">
        <f t="shared" si="7"/>
        <v>0.74609876649865814</v>
      </c>
      <c r="AQ62" s="33">
        <f t="shared" si="7"/>
        <v>0.74866918224069445</v>
      </c>
      <c r="AR62" s="33">
        <f t="shared" si="7"/>
        <v>0.75123959798273077</v>
      </c>
      <c r="AS62" s="33">
        <f t="shared" si="7"/>
        <v>0.75381001372476708</v>
      </c>
      <c r="AT62" s="33">
        <f t="shared" si="7"/>
        <v>0.75638042946680339</v>
      </c>
      <c r="AU62" s="33">
        <f t="shared" si="7"/>
        <v>0.75895084520883971</v>
      </c>
      <c r="AV62" s="33">
        <f t="shared" si="7"/>
        <v>0.76152126095087602</v>
      </c>
      <c r="AW62" s="33">
        <f t="shared" si="7"/>
        <v>0.76409167669291234</v>
      </c>
      <c r="AX62" s="33">
        <f t="shared" si="7"/>
        <v>0.76426209243494858</v>
      </c>
      <c r="AY62" s="33">
        <f t="shared" si="7"/>
        <v>0.76443250817698483</v>
      </c>
      <c r="AZ62" s="33">
        <f t="shared" si="7"/>
        <v>0.76460292391902107</v>
      </c>
      <c r="BA62" s="33">
        <f t="shared" si="7"/>
        <v>0.76671962563187668</v>
      </c>
      <c r="BB62" s="33">
        <f t="shared" si="7"/>
        <v>0.7653330689620893</v>
      </c>
      <c r="BC62" s="33">
        <f t="shared" si="7"/>
        <v>0.76399984562563528</v>
      </c>
      <c r="BD62" s="33">
        <f t="shared" si="7"/>
        <v>0.76271994114942543</v>
      </c>
    </row>
    <row r="63" spans="1:56" ht="16.5" collapsed="1" x14ac:dyDescent="0.3">
      <c r="A63" s="115"/>
      <c r="B63" s="8" t="s">
        <v>8</v>
      </c>
      <c r="C63" s="10" t="s">
        <v>68</v>
      </c>
      <c r="D63" s="8" t="s">
        <v>40</v>
      </c>
      <c r="E63" s="33">
        <f>AVERAGE(E61:E62)*'Fixed data'!$C$3</f>
        <v>0</v>
      </c>
      <c r="F63" s="33">
        <f>AVERAGE(F61:F62)*'Fixed data'!$C$3</f>
        <v>0</v>
      </c>
      <c r="G63" s="33">
        <f>AVERAGE(G61:G62)*'Fixed data'!$C$3</f>
        <v>2.1151262787878766E-3</v>
      </c>
      <c r="H63" s="33">
        <f>AVERAGE(H61:H62)*'Fixed data'!$C$3</f>
        <v>3.7608370404318832E-4</v>
      </c>
      <c r="I63" s="33">
        <f>AVERAGE(I61:I62)*'Fixed data'!$C$3</f>
        <v>-3.3825242657438332E-3</v>
      </c>
      <c r="J63" s="33">
        <f>AVERAGE(J61:J62)*'Fixed data'!$C$3</f>
        <v>-3.1927062268823285E-3</v>
      </c>
      <c r="K63" s="33">
        <f>AVERAGE(K61:K62)*'Fixed data'!$C$3</f>
        <v>-3.0055036931126173E-3</v>
      </c>
      <c r="L63" s="33">
        <f>AVERAGE(L61:L62)*'Fixed data'!$C$3</f>
        <v>-2.8209241513921404E-3</v>
      </c>
      <c r="M63" s="33">
        <f>AVERAGE(M61:M62)*'Fixed data'!$C$3</f>
        <v>-2.6388784481552355E-3</v>
      </c>
      <c r="N63" s="33">
        <f>AVERAGE(N61:N62)*'Fixed data'!$C$3</f>
        <v>-2.4593433678148824E-3</v>
      </c>
      <c r="O63" s="33">
        <f>AVERAGE(O61:O62)*'Fixed data'!$C$3</f>
        <v>-2.2823842874745296E-3</v>
      </c>
      <c r="P63" s="33">
        <f>AVERAGE(P61:P62)*'Fixed data'!$C$3</f>
        <v>-2.1080012071341765E-3</v>
      </c>
      <c r="Q63" s="33">
        <f>AVERAGE(Q61:Q62)*'Fixed data'!$C$3</f>
        <v>-1.9361941267938233E-3</v>
      </c>
      <c r="R63" s="33">
        <f>AVERAGE(R61:R62)*'Fixed data'!$C$3</f>
        <v>-1.7669630464534701E-3</v>
      </c>
      <c r="S63" s="33">
        <f>AVERAGE(S61:S62)*'Fixed data'!$C$3</f>
        <v>-1.6003079661131166E-3</v>
      </c>
      <c r="T63" s="33">
        <f>AVERAGE(T61:T62)*'Fixed data'!$C$3</f>
        <v>-1.4362288857727636E-3</v>
      </c>
      <c r="U63" s="33">
        <f>AVERAGE(U61:U62)*'Fixed data'!$C$3</f>
        <v>-1.2747258054324106E-3</v>
      </c>
      <c r="V63" s="33">
        <f>AVERAGE(V61:V62)*'Fixed data'!$C$3</f>
        <v>-1.1157987250920575E-3</v>
      </c>
      <c r="W63" s="33">
        <f>AVERAGE(W61:W62)*'Fixed data'!$C$3</f>
        <v>-9.5944764475170427E-4</v>
      </c>
      <c r="X63" s="33">
        <f>AVERAGE(X61:X62)*'Fixed data'!$C$3</f>
        <v>-8.05672564411351E-4</v>
      </c>
      <c r="Y63" s="33">
        <f>AVERAGE(Y61:Y62)*'Fixed data'!$C$3</f>
        <v>-6.5447348407099784E-4</v>
      </c>
      <c r="Z63" s="33">
        <f>AVERAGE(Z61:Z62)*'Fixed data'!$C$3</f>
        <v>-5.0585040373064469E-4</v>
      </c>
      <c r="AA63" s="33">
        <f>AVERAGE(AA61:AA62)*'Fixed data'!$C$3</f>
        <v>-3.598033233902915E-4</v>
      </c>
      <c r="AB63" s="33">
        <f>AVERAGE(AB61:AB62)*'Fixed data'!$C$3</f>
        <v>-2.1633224304993837E-4</v>
      </c>
      <c r="AC63" s="33">
        <f>AVERAGE(AC61:AC62)*'Fixed data'!$C$3</f>
        <v>-7.5437162709585175E-5</v>
      </c>
      <c r="AD63" s="33">
        <f>AVERAGE(AD61:AD62)*'Fixed data'!$C$3</f>
        <v>6.2881917630767999E-5</v>
      </c>
      <c r="AE63" s="33">
        <f>AVERAGE(AE61:AE62)*'Fixed data'!$C$3</f>
        <v>1.9862499797112119E-4</v>
      </c>
      <c r="AF63" s="33">
        <f>AVERAGE(AF61:AF62)*'Fixed data'!$C$3</f>
        <v>3.3179207831147435E-4</v>
      </c>
      <c r="AG63" s="33">
        <f>AVERAGE(AG61:AG62)*'Fixed data'!$C$3</f>
        <v>4.6238315865182743E-4</v>
      </c>
      <c r="AH63" s="33">
        <f>AVERAGE(AH61:AH62)*'Fixed data'!$C$3</f>
        <v>5.9039823899218055E-4</v>
      </c>
      <c r="AI63" s="33">
        <f>AVERAGE(AI61:AI62)*'Fixed data'!$C$3</f>
        <v>7.1583731933253371E-4</v>
      </c>
      <c r="AJ63" s="33">
        <f>AVERAGE(AJ61:AJ62)*'Fixed data'!$C$3</f>
        <v>8.3998839967288708E-4</v>
      </c>
      <c r="AK63" s="33">
        <f>AVERAGE(AK61:AK62)*'Fixed data'!$C$3</f>
        <v>1.8158939480013243E-2</v>
      </c>
      <c r="AL63" s="33">
        <f>AVERAGE(AL61:AL62)*'Fixed data'!$C$3</f>
        <v>3.5477890560353595E-2</v>
      </c>
      <c r="AM63" s="33">
        <f>AVERAGE(AM61:AM62)*'Fixed data'!$C$3</f>
        <v>3.560204164069395E-2</v>
      </c>
      <c r="AN63" s="33">
        <f>AVERAGE(AN61:AN62)*'Fixed data'!$C$3</f>
        <v>3.5726192721034306E-2</v>
      </c>
      <c r="AO63" s="33">
        <f>AVERAGE(AO61:AO62)*'Fixed data'!$C$3</f>
        <v>3.5850343801374661E-2</v>
      </c>
      <c r="AP63" s="33">
        <f>AVERAGE(AP61:AP62)*'Fixed data'!$C$3</f>
        <v>3.5974494881715016E-2</v>
      </c>
      <c r="AQ63" s="33">
        <f>AVERAGE(AQ61:AQ62)*'Fixed data'!$C$3</f>
        <v>3.6098645962055365E-2</v>
      </c>
      <c r="AR63" s="33">
        <f>AVERAGE(AR61:AR62)*'Fixed data'!$C$3</f>
        <v>3.622279704239572E-2</v>
      </c>
      <c r="AS63" s="33">
        <f>AVERAGE(AS61:AS62)*'Fixed data'!$C$3</f>
        <v>3.6346948122736075E-2</v>
      </c>
      <c r="AT63" s="33">
        <f>AVERAGE(AT61:AT62)*'Fixed data'!$C$3</f>
        <v>3.6471099203076431E-2</v>
      </c>
      <c r="AU63" s="33">
        <f>AVERAGE(AU61:AU62)*'Fixed data'!$C$3</f>
        <v>3.6595250283416786E-2</v>
      </c>
      <c r="AV63" s="33">
        <f>AVERAGE(AV61:AV62)*'Fixed data'!$C$3</f>
        <v>3.6719401363757134E-2</v>
      </c>
      <c r="AW63" s="33">
        <f>AVERAGE(AW61:AW62)*'Fixed data'!$C$3</f>
        <v>3.684355244409749E-2</v>
      </c>
      <c r="AX63" s="33">
        <f>AVERAGE(AX61:AX62)*'Fixed data'!$C$3</f>
        <v>3.6909743524437849E-2</v>
      </c>
      <c r="AY63" s="33">
        <f>AVERAGE(AY61:AY62)*'Fixed data'!$C$3</f>
        <v>3.6917974604778192E-2</v>
      </c>
      <c r="AZ63" s="33">
        <f>AVERAGE(AZ61:AZ62)*'Fixed data'!$C$3</f>
        <v>3.6926205685118549E-2</v>
      </c>
      <c r="BA63" s="33">
        <f>AVERAGE(BA61:BA62)*'Fixed data'!$C$3</f>
        <v>3.698143957165418E-2</v>
      </c>
      <c r="BB63" s="33">
        <f>AVERAGE(BB61:BB62)*'Fixed data'!$C$3</f>
        <v>3.6999072574444285E-2</v>
      </c>
      <c r="BC63" s="33">
        <f>AVERAGE(BC61:BC62)*'Fixed data'!$C$3</f>
        <v>3.6933389887293548E-2</v>
      </c>
      <c r="BD63" s="33">
        <f>AVERAGE(BD61:BD62)*'Fixed data'!$C$3</f>
        <v>3.6870282850617712E-2</v>
      </c>
    </row>
    <row r="64" spans="1:56" ht="15.75" thickBot="1" x14ac:dyDescent="0.35">
      <c r="A64" s="114"/>
      <c r="B64" s="11" t="s">
        <v>95</v>
      </c>
      <c r="C64" s="11" t="s">
        <v>45</v>
      </c>
      <c r="D64" s="11" t="s">
        <v>40</v>
      </c>
      <c r="E64" s="52">
        <f t="shared" ref="E64:BD64" si="8">E29+E60+E63</f>
        <v>0</v>
      </c>
      <c r="F64" s="52">
        <f t="shared" si="8"/>
        <v>0</v>
      </c>
      <c r="G64" s="52">
        <f t="shared" si="8"/>
        <v>2.4010843450505012E-2</v>
      </c>
      <c r="H64" s="52">
        <f t="shared" si="8"/>
        <v>-3.7089287129871223E-2</v>
      </c>
      <c r="I64" s="52">
        <f t="shared" si="8"/>
        <v>-4.3394966775675298E-3</v>
      </c>
      <c r="J64" s="52">
        <f t="shared" si="8"/>
        <v>-4.0965081276250655E-3</v>
      </c>
      <c r="K64" s="52">
        <f t="shared" si="8"/>
        <v>-3.8562364850326168E-3</v>
      </c>
      <c r="L64" s="52">
        <f t="shared" si="8"/>
        <v>-3.6186097784859086E-3</v>
      </c>
      <c r="M64" s="52">
        <f t="shared" si="8"/>
        <v>-3.3826275235248658E-3</v>
      </c>
      <c r="N64" s="52">
        <f t="shared" si="8"/>
        <v>-3.1497591098511796E-3</v>
      </c>
      <c r="O64" s="52">
        <f t="shared" si="8"/>
        <v>-2.9194666961774932E-3</v>
      </c>
      <c r="P64" s="52">
        <f t="shared" si="8"/>
        <v>-2.6917502825038069E-3</v>
      </c>
      <c r="Q64" s="52">
        <f t="shared" si="8"/>
        <v>-2.4666098688301205E-3</v>
      </c>
      <c r="R64" s="52">
        <f t="shared" si="8"/>
        <v>-2.2440454551564334E-3</v>
      </c>
      <c r="S64" s="52">
        <f t="shared" si="8"/>
        <v>-2.024057041482747E-3</v>
      </c>
      <c r="T64" s="52">
        <f t="shared" si="8"/>
        <v>-1.8066446278090604E-3</v>
      </c>
      <c r="U64" s="52">
        <f t="shared" si="8"/>
        <v>-1.5918082141353743E-3</v>
      </c>
      <c r="V64" s="52">
        <f t="shared" si="8"/>
        <v>-1.3795478004616879E-3</v>
      </c>
      <c r="W64" s="52">
        <f t="shared" si="8"/>
        <v>-1.1698633867880013E-3</v>
      </c>
      <c r="X64" s="52">
        <f t="shared" si="8"/>
        <v>-9.6275497311431473E-4</v>
      </c>
      <c r="Y64" s="52">
        <f t="shared" si="8"/>
        <v>-7.5822255944062828E-4</v>
      </c>
      <c r="Z64" s="52">
        <f t="shared" si="8"/>
        <v>-5.5626614576694184E-4</v>
      </c>
      <c r="AA64" s="52">
        <f t="shared" si="8"/>
        <v>-3.5688573209325536E-4</v>
      </c>
      <c r="AB64" s="52">
        <f t="shared" si="8"/>
        <v>-1.6008131841956894E-4</v>
      </c>
      <c r="AC64" s="52">
        <f t="shared" si="8"/>
        <v>3.4147095254117552E-5</v>
      </c>
      <c r="AD64" s="52">
        <f t="shared" si="8"/>
        <v>2.2579950892780409E-4</v>
      </c>
      <c r="AE64" s="52">
        <f t="shared" si="8"/>
        <v>4.1487592260149064E-4</v>
      </c>
      <c r="AF64" s="52">
        <f t="shared" si="8"/>
        <v>6.0137633627517712E-4</v>
      </c>
      <c r="AG64" s="52">
        <f t="shared" si="8"/>
        <v>7.8530074994886349E-4</v>
      </c>
      <c r="AH64" s="52">
        <f t="shared" si="8"/>
        <v>9.6664916362254995E-4</v>
      </c>
      <c r="AI64" s="52">
        <f t="shared" si="8"/>
        <v>1.1454215772962366E-3</v>
      </c>
      <c r="AJ64" s="52">
        <f t="shared" si="8"/>
        <v>1.2695726576365898E-3</v>
      </c>
      <c r="AK64" s="52">
        <f t="shared" si="8"/>
        <v>0.19658852373797692</v>
      </c>
      <c r="AL64" s="52">
        <f t="shared" si="8"/>
        <v>3.5907474818317298E-2</v>
      </c>
      <c r="AM64" s="52">
        <f t="shared" si="8"/>
        <v>3.6031625898657653E-2</v>
      </c>
      <c r="AN64" s="52">
        <f t="shared" si="8"/>
        <v>3.6155776978998008E-2</v>
      </c>
      <c r="AO64" s="52">
        <f t="shared" si="8"/>
        <v>3.6279928059338364E-2</v>
      </c>
      <c r="AP64" s="52">
        <f t="shared" si="8"/>
        <v>3.6404079139678719E-2</v>
      </c>
      <c r="AQ64" s="52">
        <f t="shared" si="8"/>
        <v>3.6528230220019067E-2</v>
      </c>
      <c r="AR64" s="52">
        <f t="shared" si="8"/>
        <v>3.6652381300359423E-2</v>
      </c>
      <c r="AS64" s="52">
        <f t="shared" si="8"/>
        <v>3.6776532380699778E-2</v>
      </c>
      <c r="AT64" s="52">
        <f t="shared" si="8"/>
        <v>3.6900683461040133E-2</v>
      </c>
      <c r="AU64" s="52">
        <f t="shared" si="8"/>
        <v>3.7024834541380489E-2</v>
      </c>
      <c r="AV64" s="52">
        <f t="shared" si="8"/>
        <v>3.7148985621720837E-2</v>
      </c>
      <c r="AW64" s="52">
        <f t="shared" si="8"/>
        <v>3.7273136702061192E-2</v>
      </c>
      <c r="AX64" s="52">
        <f t="shared" si="8"/>
        <v>3.6739327782401555E-2</v>
      </c>
      <c r="AY64" s="52">
        <f t="shared" si="8"/>
        <v>3.6747558862741898E-2</v>
      </c>
      <c r="AZ64" s="52">
        <f t="shared" si="8"/>
        <v>3.6755789943082255E-2</v>
      </c>
      <c r="BA64" s="52">
        <f t="shared" si="8"/>
        <v>3.4864737858798581E-2</v>
      </c>
      <c r="BB64" s="52">
        <f t="shared" si="8"/>
        <v>3.8385629244231681E-2</v>
      </c>
      <c r="BC64" s="52">
        <f t="shared" si="8"/>
        <v>3.8266613223747616E-2</v>
      </c>
      <c r="BD64" s="52">
        <f t="shared" si="8"/>
        <v>3.8150187326827546E-2</v>
      </c>
    </row>
    <row r="65" spans="1:56" ht="12.75" customHeight="1" x14ac:dyDescent="0.3">
      <c r="A65" s="179" t="s">
        <v>230</v>
      </c>
      <c r="B65" s="8" t="s">
        <v>36</v>
      </c>
      <c r="D65" s="3"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x14ac:dyDescent="0.3">
      <c r="A66" s="180"/>
      <c r="B66" s="8" t="s">
        <v>202</v>
      </c>
      <c r="D66" s="3"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x14ac:dyDescent="0.3">
      <c r="A67" s="180"/>
      <c r="B67" s="8" t="s">
        <v>298</v>
      </c>
      <c r="C67" s="10"/>
      <c r="D67" s="10"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80"/>
      <c r="B68" s="8" t="s">
        <v>299</v>
      </c>
      <c r="C68" s="8"/>
      <c r="D68" s="8"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80"/>
      <c r="B69" s="3" t="s">
        <v>203</v>
      </c>
      <c r="D69" s="8"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x14ac:dyDescent="0.3">
      <c r="A70" s="180"/>
      <c r="B70" s="8" t="s">
        <v>70</v>
      </c>
      <c r="C70" s="8"/>
      <c r="D70" s="3"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x14ac:dyDescent="0.3">
      <c r="A71" s="180"/>
      <c r="B71" s="8" t="s">
        <v>71</v>
      </c>
      <c r="C71" s="8"/>
      <c r="D71" s="3"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x14ac:dyDescent="0.3">
      <c r="A72" s="180"/>
      <c r="B72" s="3" t="s">
        <v>84</v>
      </c>
      <c r="D72" s="8"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x14ac:dyDescent="0.3">
      <c r="A73" s="180"/>
      <c r="B73" s="8" t="s">
        <v>37</v>
      </c>
      <c r="C73" s="8"/>
      <c r="D73" s="8"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x14ac:dyDescent="0.3">
      <c r="A74" s="180"/>
      <c r="B74" s="8" t="s">
        <v>38</v>
      </c>
      <c r="C74" s="8"/>
      <c r="D74" s="8"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x14ac:dyDescent="0.3">
      <c r="A75" s="180"/>
      <c r="B75" s="8" t="s">
        <v>211</v>
      </c>
      <c r="C75" s="8"/>
      <c r="D75" s="8"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x14ac:dyDescent="0.35">
      <c r="A76" s="181"/>
      <c r="B76" s="12" t="s">
        <v>101</v>
      </c>
      <c r="C76" s="12"/>
      <c r="D76" s="12"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x14ac:dyDescent="0.3">
      <c r="A77" s="74"/>
      <c r="B77" s="13" t="s">
        <v>16</v>
      </c>
      <c r="C77" s="13"/>
      <c r="D77" s="13" t="s">
        <v>40</v>
      </c>
      <c r="E77" s="53">
        <f>IF('Fixed data'!$G$19=FALSE,E64+E76,E64)</f>
        <v>0</v>
      </c>
      <c r="F77" s="53">
        <f>IF('Fixed data'!$G$19=FALSE,F64+F76,F64)</f>
        <v>0</v>
      </c>
      <c r="G77" s="53">
        <f>IF('Fixed data'!$G$19=FALSE,G64+G76,G64)</f>
        <v>2.4010843450505012E-2</v>
      </c>
      <c r="H77" s="53">
        <f>IF('Fixed data'!$G$19=FALSE,H64+H76,H64)</f>
        <v>-3.7089287129871223E-2</v>
      </c>
      <c r="I77" s="53">
        <f>IF('Fixed data'!$G$19=FALSE,I64+I76,I64)</f>
        <v>-4.3394966775675298E-3</v>
      </c>
      <c r="J77" s="53">
        <f>IF('Fixed data'!$G$19=FALSE,J64+J76,J64)</f>
        <v>-4.0965081276250655E-3</v>
      </c>
      <c r="K77" s="53">
        <f>IF('Fixed data'!$G$19=FALSE,K64+K76,K64)</f>
        <v>-3.8562364850326168E-3</v>
      </c>
      <c r="L77" s="53">
        <f>IF('Fixed data'!$G$19=FALSE,L64+L76,L64)</f>
        <v>-3.6186097784859086E-3</v>
      </c>
      <c r="M77" s="53">
        <f>IF('Fixed data'!$G$19=FALSE,M64+M76,M64)</f>
        <v>-3.3826275235248658E-3</v>
      </c>
      <c r="N77" s="53">
        <f>IF('Fixed data'!$G$19=FALSE,N64+N76,N64)</f>
        <v>-3.1497591098511796E-3</v>
      </c>
      <c r="O77" s="53">
        <f>IF('Fixed data'!$G$19=FALSE,O64+O76,O64)</f>
        <v>-2.9194666961774932E-3</v>
      </c>
      <c r="P77" s="53">
        <f>IF('Fixed data'!$G$19=FALSE,P64+P76,P64)</f>
        <v>-2.6917502825038069E-3</v>
      </c>
      <c r="Q77" s="53">
        <f>IF('Fixed data'!$G$19=FALSE,Q64+Q76,Q64)</f>
        <v>-2.4666098688301205E-3</v>
      </c>
      <c r="R77" s="53">
        <f>IF('Fixed data'!$G$19=FALSE,R64+R76,R64)</f>
        <v>-2.2440454551564334E-3</v>
      </c>
      <c r="S77" s="53">
        <f>IF('Fixed data'!$G$19=FALSE,S64+S76,S64)</f>
        <v>-2.024057041482747E-3</v>
      </c>
      <c r="T77" s="53">
        <f>IF('Fixed data'!$G$19=FALSE,T64+T76,T64)</f>
        <v>-1.8066446278090604E-3</v>
      </c>
      <c r="U77" s="53">
        <f>IF('Fixed data'!$G$19=FALSE,U64+U76,U64)</f>
        <v>-1.5918082141353743E-3</v>
      </c>
      <c r="V77" s="53">
        <f>IF('Fixed data'!$G$19=FALSE,V64+V76,V64)</f>
        <v>-1.3795478004616879E-3</v>
      </c>
      <c r="W77" s="53">
        <f>IF('Fixed data'!$G$19=FALSE,W64+W76,W64)</f>
        <v>-1.1698633867880013E-3</v>
      </c>
      <c r="X77" s="53">
        <f>IF('Fixed data'!$G$19=FALSE,X64+X76,X64)</f>
        <v>-9.6275497311431473E-4</v>
      </c>
      <c r="Y77" s="53">
        <f>IF('Fixed data'!$G$19=FALSE,Y64+Y76,Y64)</f>
        <v>-7.5822255944062828E-4</v>
      </c>
      <c r="Z77" s="53">
        <f>IF('Fixed data'!$G$19=FALSE,Z64+Z76,Z64)</f>
        <v>-5.5626614576694184E-4</v>
      </c>
      <c r="AA77" s="53">
        <f>IF('Fixed data'!$G$19=FALSE,AA64+AA76,AA64)</f>
        <v>-3.5688573209325536E-4</v>
      </c>
      <c r="AB77" s="53">
        <f>IF('Fixed data'!$G$19=FALSE,AB64+AB76,AB64)</f>
        <v>-1.6008131841956894E-4</v>
      </c>
      <c r="AC77" s="53">
        <f>IF('Fixed data'!$G$19=FALSE,AC64+AC76,AC64)</f>
        <v>3.4147095254117552E-5</v>
      </c>
      <c r="AD77" s="53">
        <f>IF('Fixed data'!$G$19=FALSE,AD64+AD76,AD64)</f>
        <v>2.2579950892780409E-4</v>
      </c>
      <c r="AE77" s="53">
        <f>IF('Fixed data'!$G$19=FALSE,AE64+AE76,AE64)</f>
        <v>4.1487592260149064E-4</v>
      </c>
      <c r="AF77" s="53">
        <f>IF('Fixed data'!$G$19=FALSE,AF64+AF76,AF64)</f>
        <v>6.0137633627517712E-4</v>
      </c>
      <c r="AG77" s="53">
        <f>IF('Fixed data'!$G$19=FALSE,AG64+AG76,AG64)</f>
        <v>7.8530074994886349E-4</v>
      </c>
      <c r="AH77" s="53">
        <f>IF('Fixed data'!$G$19=FALSE,AH64+AH76,AH64)</f>
        <v>9.6664916362254995E-4</v>
      </c>
      <c r="AI77" s="53">
        <f>IF('Fixed data'!$G$19=FALSE,AI64+AI76,AI64)</f>
        <v>1.1454215772962366E-3</v>
      </c>
      <c r="AJ77" s="53">
        <f>IF('Fixed data'!$G$19=FALSE,AJ64+AJ76,AJ64)</f>
        <v>1.2695726576365898E-3</v>
      </c>
      <c r="AK77" s="53">
        <f>IF('Fixed data'!$G$19=FALSE,AK64+AK76,AK64)</f>
        <v>0.19658852373797692</v>
      </c>
      <c r="AL77" s="53">
        <f>IF('Fixed data'!$G$19=FALSE,AL64+AL76,AL64)</f>
        <v>3.5907474818317298E-2</v>
      </c>
      <c r="AM77" s="53">
        <f>IF('Fixed data'!$G$19=FALSE,AM64+AM76,AM64)</f>
        <v>3.6031625898657653E-2</v>
      </c>
      <c r="AN77" s="53">
        <f>IF('Fixed data'!$G$19=FALSE,AN64+AN76,AN64)</f>
        <v>3.6155776978998008E-2</v>
      </c>
      <c r="AO77" s="53">
        <f>IF('Fixed data'!$G$19=FALSE,AO64+AO76,AO64)</f>
        <v>3.6279928059338364E-2</v>
      </c>
      <c r="AP77" s="53">
        <f>IF('Fixed data'!$G$19=FALSE,AP64+AP76,AP64)</f>
        <v>3.6404079139678719E-2</v>
      </c>
      <c r="AQ77" s="53">
        <f>IF('Fixed data'!$G$19=FALSE,AQ64+AQ76,AQ64)</f>
        <v>3.6528230220019067E-2</v>
      </c>
      <c r="AR77" s="53">
        <f>IF('Fixed data'!$G$19=FALSE,AR64+AR76,AR64)</f>
        <v>3.6652381300359423E-2</v>
      </c>
      <c r="AS77" s="53">
        <f>IF('Fixed data'!$G$19=FALSE,AS64+AS76,AS64)</f>
        <v>3.6776532380699778E-2</v>
      </c>
      <c r="AT77" s="53">
        <f>IF('Fixed data'!$G$19=FALSE,AT64+AT76,AT64)</f>
        <v>3.6900683461040133E-2</v>
      </c>
      <c r="AU77" s="53">
        <f>IF('Fixed data'!$G$19=FALSE,AU64+AU76,AU64)</f>
        <v>3.7024834541380489E-2</v>
      </c>
      <c r="AV77" s="53">
        <f>IF('Fixed data'!$G$19=FALSE,AV64+AV76,AV64)</f>
        <v>3.7148985621720837E-2</v>
      </c>
      <c r="AW77" s="53">
        <f>IF('Fixed data'!$G$19=FALSE,AW64+AW76,AW64)</f>
        <v>3.7273136702061192E-2</v>
      </c>
      <c r="AX77" s="53">
        <f>IF('Fixed data'!$G$19=FALSE,AX64+AX76,AX64)</f>
        <v>3.6739327782401555E-2</v>
      </c>
      <c r="AY77" s="53">
        <f>IF('Fixed data'!$G$19=FALSE,AY64+AY76,AY64)</f>
        <v>3.6747558862741898E-2</v>
      </c>
      <c r="AZ77" s="53">
        <f>IF('Fixed data'!$G$19=FALSE,AZ64+AZ76,AZ64)</f>
        <v>3.6755789943082255E-2</v>
      </c>
      <c r="BA77" s="53">
        <f>IF('Fixed data'!$G$19=FALSE,BA64+BA76,BA64)</f>
        <v>3.4864737858798581E-2</v>
      </c>
      <c r="BB77" s="53">
        <f>IF('Fixed data'!$G$19=FALSE,BB64+BB76,BB64)</f>
        <v>3.8385629244231681E-2</v>
      </c>
      <c r="BC77" s="53">
        <f>IF('Fixed data'!$G$19=FALSE,BC64+BC76,BC64)</f>
        <v>3.8266613223747616E-2</v>
      </c>
      <c r="BD77" s="53">
        <f>IF('Fixed data'!$G$19=FALSE,BD64+BD76,BD64)</f>
        <v>3.8150187326827546E-2</v>
      </c>
    </row>
    <row r="78" spans="1:56" ht="15.75" outlineLevel="1" x14ac:dyDescent="0.3">
      <c r="A78" s="74"/>
      <c r="B78" s="3" t="s">
        <v>64</v>
      </c>
      <c r="C78" s="18" t="s">
        <v>65</v>
      </c>
      <c r="D78" s="8"/>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x14ac:dyDescent="0.3">
      <c r="A79" s="74"/>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x14ac:dyDescent="0.3">
      <c r="A80" s="74"/>
      <c r="B80" s="10" t="s">
        <v>17</v>
      </c>
      <c r="C80" s="13"/>
      <c r="D80" s="8" t="s">
        <v>40</v>
      </c>
      <c r="E80" s="54">
        <f>IF('Fixed data'!$G$19=TRUE,(E77-SUM(E70:E71))*E78+SUM(E70:E71)*E79,E77*E78)</f>
        <v>0</v>
      </c>
      <c r="F80" s="54">
        <f t="shared" ref="F80:BD80" si="10">F77*F78</f>
        <v>0</v>
      </c>
      <c r="G80" s="54">
        <f t="shared" si="10"/>
        <v>2.1656405107119806E-2</v>
      </c>
      <c r="H80" s="54">
        <f t="shared" si="10"/>
        <v>-3.2321171000206969E-2</v>
      </c>
      <c r="I80" s="54">
        <f t="shared" si="10"/>
        <v>-3.6537397601835771E-3</v>
      </c>
      <c r="J80" s="54">
        <f t="shared" si="10"/>
        <v>-3.3325120012349368E-3</v>
      </c>
      <c r="K80" s="54">
        <f t="shared" si="10"/>
        <v>-3.0309670194947802E-3</v>
      </c>
      <c r="L80" s="54">
        <f t="shared" si="10"/>
        <v>-2.7480140832193255E-3</v>
      </c>
      <c r="M80" s="54">
        <f t="shared" si="10"/>
        <v>-2.4819385813912467E-3</v>
      </c>
      <c r="N80" s="54">
        <f t="shared" si="10"/>
        <v>-2.2329234916272462E-3</v>
      </c>
      <c r="O80" s="54">
        <f t="shared" si="10"/>
        <v>-1.9996761999220643E-3</v>
      </c>
      <c r="P80" s="54">
        <f t="shared" si="10"/>
        <v>-1.781355380126064E-3</v>
      </c>
      <c r="Q80" s="54">
        <f t="shared" si="10"/>
        <v>-1.5771605938037811E-3</v>
      </c>
      <c r="R80" s="54">
        <f t="shared" si="10"/>
        <v>-1.3863304187487729E-3</v>
      </c>
      <c r="S80" s="54">
        <f t="shared" si="10"/>
        <v>-1.2081406596225295E-3</v>
      </c>
      <c r="T80" s="54">
        <f t="shared" si="10"/>
        <v>-1.0419026372252471E-3</v>
      </c>
      <c r="U80" s="54">
        <f t="shared" si="10"/>
        <v>-8.8696155305123547E-4</v>
      </c>
      <c r="V80" s="54">
        <f t="shared" si="10"/>
        <v>-7.426949259206866E-4</v>
      </c>
      <c r="W80" s="54">
        <f t="shared" si="10"/>
        <v>-6.0851109761292843E-4</v>
      </c>
      <c r="X80" s="54">
        <f t="shared" si="10"/>
        <v>-4.8384780455418486E-4</v>
      </c>
      <c r="Y80" s="54">
        <f t="shared" si="10"/>
        <v>-3.6817081273557911E-4</v>
      </c>
      <c r="Z80" s="54">
        <f t="shared" si="10"/>
        <v>-2.6097261315480855E-4</v>
      </c>
      <c r="AA80" s="54">
        <f t="shared" si="10"/>
        <v>-1.6177117518781879E-4</v>
      </c>
      <c r="AB80" s="54">
        <f t="shared" si="10"/>
        <v>-7.0108755405077385E-5</v>
      </c>
      <c r="AC80" s="54">
        <f t="shared" si="10"/>
        <v>1.4449240549095366E-5</v>
      </c>
      <c r="AD80" s="54">
        <f t="shared" si="10"/>
        <v>9.2315345296079476E-5</v>
      </c>
      <c r="AE80" s="54">
        <f t="shared" si="10"/>
        <v>1.638810684678099E-4</v>
      </c>
      <c r="AF80" s="54">
        <f t="shared" si="10"/>
        <v>2.2951788895173857E-4</v>
      </c>
      <c r="AG80" s="54">
        <f t="shared" si="10"/>
        <v>2.8957820264285738E-4</v>
      </c>
      <c r="AH80" s="54">
        <f t="shared" si="10"/>
        <v>3.44396227625487E-4</v>
      </c>
      <c r="AI80" s="54">
        <f t="shared" si="10"/>
        <v>4.5815390670861681E-4</v>
      </c>
      <c r="AJ80" s="54">
        <f t="shared" si="10"/>
        <v>4.9302208048797866E-4</v>
      </c>
      <c r="AK80" s="54">
        <f t="shared" si="10"/>
        <v>7.4119033256087791E-2</v>
      </c>
      <c r="AL80" s="54">
        <f t="shared" si="10"/>
        <v>1.314374801988229E-2</v>
      </c>
      <c r="AM80" s="54">
        <f t="shared" si="10"/>
        <v>1.2805041640425644E-2</v>
      </c>
      <c r="AN80" s="54">
        <f t="shared" si="10"/>
        <v>1.247491541087241E-2</v>
      </c>
      <c r="AO80" s="54">
        <f t="shared" si="10"/>
        <v>1.2153156853588013E-2</v>
      </c>
      <c r="AP80" s="54">
        <f t="shared" si="10"/>
        <v>1.1839558589423031E-2</v>
      </c>
      <c r="AQ80" s="54">
        <f t="shared" si="10"/>
        <v>1.1533918220966563E-2</v>
      </c>
      <c r="AR80" s="54">
        <f t="shared" si="10"/>
        <v>1.123603821827514E-2</v>
      </c>
      <c r="AS80" s="54">
        <f t="shared" si="10"/>
        <v>1.0945725807031974E-2</v>
      </c>
      <c r="AT80" s="54">
        <f t="shared" si="10"/>
        <v>1.0662792859092022E-2</v>
      </c>
      <c r="AU80" s="54">
        <f t="shared" si="10"/>
        <v>1.0387055785368643E-2</v>
      </c>
      <c r="AV80" s="54">
        <f t="shared" si="10"/>
        <v>1.0118335431018364E-2</v>
      </c>
      <c r="AW80" s="54">
        <f t="shared" si="10"/>
        <v>9.8564569728807477E-3</v>
      </c>
      <c r="AX80" s="54">
        <f t="shared" si="10"/>
        <v>9.4323274532162292E-3</v>
      </c>
      <c r="AY80" s="54">
        <f t="shared" si="10"/>
        <v>9.1596511380620336E-3</v>
      </c>
      <c r="AZ80" s="54">
        <f t="shared" si="10"/>
        <v>8.8948570941573789E-3</v>
      </c>
      <c r="BA80" s="54">
        <f t="shared" si="10"/>
        <v>8.1914803468239993E-3</v>
      </c>
      <c r="BB80" s="54">
        <f t="shared" si="10"/>
        <v>8.7560337927938704E-3</v>
      </c>
      <c r="BC80" s="54">
        <f t="shared" si="10"/>
        <v>8.4746460154495658E-3</v>
      </c>
      <c r="BD80" s="54">
        <f t="shared" si="10"/>
        <v>8.2027786073661166E-3</v>
      </c>
    </row>
    <row r="81" spans="1:56" x14ac:dyDescent="0.3">
      <c r="A81" s="74"/>
      <c r="B81" s="14" t="s">
        <v>18</v>
      </c>
      <c r="C81" s="14"/>
      <c r="D81" s="13" t="s">
        <v>40</v>
      </c>
      <c r="E81" s="55">
        <f>+E80</f>
        <v>0</v>
      </c>
      <c r="F81" s="55">
        <f t="shared" ref="F81:BD81" si="11">+E81+F80</f>
        <v>0</v>
      </c>
      <c r="G81" s="55">
        <f t="shared" si="11"/>
        <v>2.1656405107119806E-2</v>
      </c>
      <c r="H81" s="55">
        <f t="shared" si="11"/>
        <v>-1.0664765893087163E-2</v>
      </c>
      <c r="I81" s="55">
        <f t="shared" si="11"/>
        <v>-1.431850565327074E-2</v>
      </c>
      <c r="J81" s="55">
        <f t="shared" si="11"/>
        <v>-1.7651017654505677E-2</v>
      </c>
      <c r="K81" s="55">
        <f t="shared" si="11"/>
        <v>-2.0681984674000457E-2</v>
      </c>
      <c r="L81" s="55">
        <f t="shared" si="11"/>
        <v>-2.342999875721978E-2</v>
      </c>
      <c r="M81" s="55">
        <f t="shared" si="11"/>
        <v>-2.5911937338611028E-2</v>
      </c>
      <c r="N81" s="55">
        <f t="shared" si="11"/>
        <v>-2.8144860830238275E-2</v>
      </c>
      <c r="O81" s="55">
        <f t="shared" si="11"/>
        <v>-3.0144537030160339E-2</v>
      </c>
      <c r="P81" s="55">
        <f t="shared" si="11"/>
        <v>-3.1925892410286399E-2</v>
      </c>
      <c r="Q81" s="55">
        <f t="shared" si="11"/>
        <v>-3.3503053004090178E-2</v>
      </c>
      <c r="R81" s="55">
        <f t="shared" si="11"/>
        <v>-3.4889383422838947E-2</v>
      </c>
      <c r="S81" s="55">
        <f t="shared" si="11"/>
        <v>-3.6097524082461474E-2</v>
      </c>
      <c r="T81" s="55">
        <f t="shared" si="11"/>
        <v>-3.7139426719686723E-2</v>
      </c>
      <c r="U81" s="55">
        <f t="shared" si="11"/>
        <v>-3.8026388272737958E-2</v>
      </c>
      <c r="V81" s="55">
        <f t="shared" si="11"/>
        <v>-3.8769083198658648E-2</v>
      </c>
      <c r="W81" s="55">
        <f t="shared" si="11"/>
        <v>-3.9377594296271579E-2</v>
      </c>
      <c r="X81" s="55">
        <f t="shared" si="11"/>
        <v>-3.9861442100825761E-2</v>
      </c>
      <c r="Y81" s="55">
        <f t="shared" si="11"/>
        <v>-4.0229612913561343E-2</v>
      </c>
      <c r="Z81" s="55">
        <f t="shared" si="11"/>
        <v>-4.0490585526716152E-2</v>
      </c>
      <c r="AA81" s="55">
        <f t="shared" si="11"/>
        <v>-4.0652356701903973E-2</v>
      </c>
      <c r="AB81" s="55">
        <f t="shared" si="11"/>
        <v>-4.0722465457309051E-2</v>
      </c>
      <c r="AC81" s="55">
        <f t="shared" si="11"/>
        <v>-4.0708016216759957E-2</v>
      </c>
      <c r="AD81" s="55">
        <f t="shared" si="11"/>
        <v>-4.0615700871463878E-2</v>
      </c>
      <c r="AE81" s="55">
        <f t="shared" si="11"/>
        <v>-4.0451819802996065E-2</v>
      </c>
      <c r="AF81" s="55">
        <f t="shared" si="11"/>
        <v>-4.0222301914044328E-2</v>
      </c>
      <c r="AG81" s="55">
        <f t="shared" si="11"/>
        <v>-3.9932723711401469E-2</v>
      </c>
      <c r="AH81" s="55">
        <f t="shared" si="11"/>
        <v>-3.9588327483775984E-2</v>
      </c>
      <c r="AI81" s="55">
        <f t="shared" si="11"/>
        <v>-3.913017357706737E-2</v>
      </c>
      <c r="AJ81" s="55">
        <f t="shared" si="11"/>
        <v>-3.863715149657939E-2</v>
      </c>
      <c r="AK81" s="55">
        <f t="shared" si="11"/>
        <v>3.54818817595084E-2</v>
      </c>
      <c r="AL81" s="55">
        <f t="shared" si="11"/>
        <v>4.8625629779390694E-2</v>
      </c>
      <c r="AM81" s="55">
        <f t="shared" si="11"/>
        <v>6.1430671419816341E-2</v>
      </c>
      <c r="AN81" s="55">
        <f t="shared" si="11"/>
        <v>7.3905586830688749E-2</v>
      </c>
      <c r="AO81" s="55">
        <f t="shared" si="11"/>
        <v>8.6058743684276767E-2</v>
      </c>
      <c r="AP81" s="55">
        <f t="shared" si="11"/>
        <v>9.7898302273699805E-2</v>
      </c>
      <c r="AQ81" s="55">
        <f t="shared" si="11"/>
        <v>0.10943222049466637</v>
      </c>
      <c r="AR81" s="55">
        <f t="shared" si="11"/>
        <v>0.12066825871294151</v>
      </c>
      <c r="AS81" s="55">
        <f t="shared" si="11"/>
        <v>0.1316139845199735</v>
      </c>
      <c r="AT81" s="55">
        <f t="shared" si="11"/>
        <v>0.14227677737906552</v>
      </c>
      <c r="AU81" s="55">
        <f t="shared" si="11"/>
        <v>0.15266383316443416</v>
      </c>
      <c r="AV81" s="55">
        <f t="shared" si="11"/>
        <v>0.16278216859545253</v>
      </c>
      <c r="AW81" s="55">
        <f t="shared" si="11"/>
        <v>0.17263862556833326</v>
      </c>
      <c r="AX81" s="55">
        <f t="shared" si="11"/>
        <v>0.18207095302154949</v>
      </c>
      <c r="AY81" s="55">
        <f t="shared" si="11"/>
        <v>0.19123060415961152</v>
      </c>
      <c r="AZ81" s="55">
        <f t="shared" si="11"/>
        <v>0.2001254612537689</v>
      </c>
      <c r="BA81" s="55">
        <f t="shared" si="11"/>
        <v>0.20831694160059289</v>
      </c>
      <c r="BB81" s="55">
        <f t="shared" si="11"/>
        <v>0.21707297539338677</v>
      </c>
      <c r="BC81" s="55">
        <f t="shared" si="11"/>
        <v>0.22554762140883633</v>
      </c>
      <c r="BD81" s="55">
        <f t="shared" si="11"/>
        <v>0.23375040001620245</v>
      </c>
    </row>
    <row r="82" spans="1:56" x14ac:dyDescent="0.3">
      <c r="A82" s="74"/>
      <c r="B82" s="13"/>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2" t="s">
        <v>300</v>
      </c>
      <c r="B86" s="3" t="s">
        <v>212</v>
      </c>
      <c r="D86" s="3"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x14ac:dyDescent="0.3">
      <c r="A87" s="182"/>
      <c r="B87" s="3" t="s">
        <v>213</v>
      </c>
      <c r="D87" s="3"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x14ac:dyDescent="0.3">
      <c r="A88" s="182"/>
      <c r="B88" s="3" t="s">
        <v>214</v>
      </c>
      <c r="D88" s="3"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x14ac:dyDescent="0.3">
      <c r="A89" s="182"/>
      <c r="B89" s="3" t="s">
        <v>215</v>
      </c>
      <c r="D89" s="3"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x14ac:dyDescent="0.3">
      <c r="A90" s="182"/>
      <c r="B90" s="3" t="s">
        <v>332</v>
      </c>
      <c r="D90" s="3"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x14ac:dyDescent="0.3">
      <c r="A91" s="182"/>
      <c r="B91" s="3" t="s">
        <v>333</v>
      </c>
      <c r="D91" s="3"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x14ac:dyDescent="0.3">
      <c r="A92" s="182"/>
      <c r="B92" s="3" t="s">
        <v>334</v>
      </c>
      <c r="D92" s="3"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x14ac:dyDescent="0.3">
      <c r="A93" s="182"/>
      <c r="B93" s="3" t="s">
        <v>216</v>
      </c>
      <c r="D93" s="3"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5"/>
    </row>
    <row r="95" spans="1:56" ht="16.5" x14ac:dyDescent="0.3">
      <c r="A95" s="85"/>
      <c r="C95" s="35"/>
    </row>
    <row r="96" spans="1:56" ht="16.5" x14ac:dyDescent="0.3">
      <c r="A96" s="85">
        <v>1</v>
      </c>
      <c r="B96" s="3" t="s">
        <v>335</v>
      </c>
    </row>
    <row r="97" spans="1:3" x14ac:dyDescent="0.3">
      <c r="B97" s="69" t="s">
        <v>155</v>
      </c>
    </row>
    <row r="98" spans="1:3" x14ac:dyDescent="0.3">
      <c r="B98" s="3" t="s">
        <v>319</v>
      </c>
    </row>
    <row r="99" spans="1:3" x14ac:dyDescent="0.3">
      <c r="B99" s="3" t="s">
        <v>337</v>
      </c>
    </row>
    <row r="100" spans="1:3" ht="16.5" x14ac:dyDescent="0.3">
      <c r="A100" s="85">
        <v>2</v>
      </c>
      <c r="B100" s="69" t="s">
        <v>154</v>
      </c>
    </row>
    <row r="105" spans="1:3" x14ac:dyDescent="0.3">
      <c r="C105" s="35"/>
    </row>
    <row r="170" spans="2:2" x14ac:dyDescent="0.3">
      <c r="B170" s="3" t="s">
        <v>198</v>
      </c>
    </row>
    <row r="171" spans="2:2" x14ac:dyDescent="0.3">
      <c r="B171" s="3" t="s">
        <v>197</v>
      </c>
    </row>
    <row r="172" spans="2:2" x14ac:dyDescent="0.3">
      <c r="B172" s="3" t="s">
        <v>320</v>
      </c>
    </row>
    <row r="173" spans="2:2" x14ac:dyDescent="0.3">
      <c r="B173" s="3" t="s">
        <v>158</v>
      </c>
    </row>
    <row r="174" spans="2:2" x14ac:dyDescent="0.3">
      <c r="B174" s="3" t="s">
        <v>159</v>
      </c>
    </row>
    <row r="175" spans="2:2" x14ac:dyDescent="0.3">
      <c r="B175" s="3" t="s">
        <v>160</v>
      </c>
    </row>
    <row r="176" spans="2:2" x14ac:dyDescent="0.3">
      <c r="B176" s="3" t="s">
        <v>161</v>
      </c>
    </row>
    <row r="177" spans="2:2" x14ac:dyDescent="0.3">
      <c r="B177" s="3" t="s">
        <v>162</v>
      </c>
    </row>
    <row r="178" spans="2:2" x14ac:dyDescent="0.3">
      <c r="B178" s="3" t="s">
        <v>163</v>
      </c>
    </row>
    <row r="179" spans="2:2" x14ac:dyDescent="0.3">
      <c r="B179" s="3" t="s">
        <v>164</v>
      </c>
    </row>
    <row r="180" spans="2:2" x14ac:dyDescent="0.3">
      <c r="B180" s="3" t="s">
        <v>165</v>
      </c>
    </row>
    <row r="181" spans="2:2" x14ac:dyDescent="0.3">
      <c r="B181" s="3" t="s">
        <v>166</v>
      </c>
    </row>
    <row r="182" spans="2:2" x14ac:dyDescent="0.3">
      <c r="B182" s="3" t="s">
        <v>199</v>
      </c>
    </row>
    <row r="183" spans="2:2" x14ac:dyDescent="0.3">
      <c r="B183" s="3" t="s">
        <v>167</v>
      </c>
    </row>
    <row r="184" spans="2:2" x14ac:dyDescent="0.3">
      <c r="B184" s="3" t="s">
        <v>168</v>
      </c>
    </row>
    <row r="185" spans="2:2" x14ac:dyDescent="0.3">
      <c r="B185" s="3" t="s">
        <v>169</v>
      </c>
    </row>
    <row r="186" spans="2:2" x14ac:dyDescent="0.3">
      <c r="B186" s="3" t="s">
        <v>170</v>
      </c>
    </row>
    <row r="187" spans="2:2" x14ac:dyDescent="0.3">
      <c r="B187" s="3" t="s">
        <v>171</v>
      </c>
    </row>
    <row r="188" spans="2:2" x14ac:dyDescent="0.3">
      <c r="B188" s="3" t="s">
        <v>172</v>
      </c>
    </row>
    <row r="189" spans="2:2" x14ac:dyDescent="0.3">
      <c r="B189" s="3" t="s">
        <v>173</v>
      </c>
    </row>
    <row r="190" spans="2:2" x14ac:dyDescent="0.3">
      <c r="B190" s="3" t="s">
        <v>174</v>
      </c>
    </row>
    <row r="191" spans="2:2" x14ac:dyDescent="0.3">
      <c r="B191" s="3" t="s">
        <v>175</v>
      </c>
    </row>
    <row r="192" spans="2:2" x14ac:dyDescent="0.3">
      <c r="B192" s="3" t="s">
        <v>200</v>
      </c>
    </row>
    <row r="193" spans="2:2" x14ac:dyDescent="0.3">
      <c r="B193" s="3" t="s">
        <v>201</v>
      </c>
    </row>
    <row r="194" spans="2:2" x14ac:dyDescent="0.3">
      <c r="B194" s="3" t="s">
        <v>176</v>
      </c>
    </row>
    <row r="195" spans="2:2" x14ac:dyDescent="0.3">
      <c r="B195" s="3" t="s">
        <v>177</v>
      </c>
    </row>
    <row r="196" spans="2:2" x14ac:dyDescent="0.3">
      <c r="B196" s="3" t="s">
        <v>178</v>
      </c>
    </row>
    <row r="197" spans="2:2" x14ac:dyDescent="0.3">
      <c r="B197" s="3" t="s">
        <v>179</v>
      </c>
    </row>
    <row r="198" spans="2:2" x14ac:dyDescent="0.3">
      <c r="B198" s="3" t="s">
        <v>180</v>
      </c>
    </row>
    <row r="199" spans="2:2" x14ac:dyDescent="0.3">
      <c r="B199" s="3" t="s">
        <v>181</v>
      </c>
    </row>
    <row r="200" spans="2:2" x14ac:dyDescent="0.3">
      <c r="B200" s="3" t="s">
        <v>182</v>
      </c>
    </row>
    <row r="201" spans="2:2" x14ac:dyDescent="0.3">
      <c r="B201" s="3" t="s">
        <v>183</v>
      </c>
    </row>
    <row r="202" spans="2:2" x14ac:dyDescent="0.3">
      <c r="B202" s="3" t="s">
        <v>184</v>
      </c>
    </row>
    <row r="203" spans="2:2" x14ac:dyDescent="0.3">
      <c r="B203" s="3" t="s">
        <v>185</v>
      </c>
    </row>
    <row r="204" spans="2:2" x14ac:dyDescent="0.3">
      <c r="B204" s="3" t="s">
        <v>186</v>
      </c>
    </row>
    <row r="205" spans="2:2" x14ac:dyDescent="0.3">
      <c r="B205" s="3" t="s">
        <v>187</v>
      </c>
    </row>
    <row r="206" spans="2:2" x14ac:dyDescent="0.3">
      <c r="B206" s="3" t="s">
        <v>188</v>
      </c>
    </row>
    <row r="207" spans="2:2" x14ac:dyDescent="0.3">
      <c r="B207" s="3" t="s">
        <v>189</v>
      </c>
    </row>
    <row r="208" spans="2:2" x14ac:dyDescent="0.3">
      <c r="B208" s="3" t="s">
        <v>190</v>
      </c>
    </row>
    <row r="209" spans="2:2" x14ac:dyDescent="0.3">
      <c r="B209" s="3" t="s">
        <v>191</v>
      </c>
    </row>
    <row r="210" spans="2:2" x14ac:dyDescent="0.3">
      <c r="B210" s="3" t="s">
        <v>192</v>
      </c>
    </row>
    <row r="211" spans="2:2" x14ac:dyDescent="0.3">
      <c r="B211" s="3" t="s">
        <v>193</v>
      </c>
    </row>
    <row r="212" spans="2:2" x14ac:dyDescent="0.3">
      <c r="B212" s="3" t="s">
        <v>194</v>
      </c>
    </row>
    <row r="213" spans="2:2" x14ac:dyDescent="0.3">
      <c r="B213" s="3" t="s">
        <v>195</v>
      </c>
    </row>
    <row r="214" spans="2:2" x14ac:dyDescent="0.3">
      <c r="B214" s="3"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8" sqref="B8"/>
    </sheetView>
  </sheetViews>
  <sheetFormatPr defaultRowHeight="15" x14ac:dyDescent="0.25"/>
  <cols>
    <col min="1" max="1" width="7.42578125" style="135" customWidth="1"/>
    <col min="2" max="2" width="64.85546875" style="132" customWidth="1"/>
  </cols>
  <sheetData>
    <row r="1" spans="1:2" ht="18.75" x14ac:dyDescent="0.25">
      <c r="A1" s="134"/>
      <c r="B1" s="134" t="s">
        <v>82</v>
      </c>
    </row>
    <row r="2" spans="1:2" x14ac:dyDescent="0.25">
      <c r="B2" s="135" t="s">
        <v>78</v>
      </c>
    </row>
    <row r="5" spans="1:2" ht="30" x14ac:dyDescent="0.25">
      <c r="A5" s="136">
        <v>1</v>
      </c>
      <c r="B5" s="137" t="s">
        <v>348</v>
      </c>
    </row>
    <row r="6" spans="1:2" x14ac:dyDescent="0.25">
      <c r="A6" s="136"/>
      <c r="B6" s="137"/>
    </row>
    <row r="7" spans="1:2" ht="30" x14ac:dyDescent="0.25">
      <c r="A7" s="136">
        <v>2</v>
      </c>
      <c r="B7" s="137" t="s">
        <v>349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RowHeight="15" outlineLevelRow="1" x14ac:dyDescent="0.3"/>
  <cols>
    <col min="1" max="1" width="11.28515625" style="3" customWidth="1"/>
    <col min="2" max="2" width="37" style="3" customWidth="1"/>
    <col min="3" max="3" width="31.2851562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358</v>
      </c>
      <c r="C1" s="2" t="s">
        <v>344</v>
      </c>
      <c r="D1" s="2"/>
      <c r="E1" s="2"/>
      <c r="F1" s="2"/>
      <c r="G1" s="2"/>
      <c r="H1" s="2"/>
      <c r="I1" s="2"/>
      <c r="J1" s="2"/>
      <c r="K1" s="2"/>
      <c r="AQ1" s="21"/>
      <c r="AR1" s="21"/>
      <c r="AS1" s="21"/>
      <c r="AT1" s="21"/>
      <c r="AU1" s="21"/>
      <c r="AV1" s="21"/>
      <c r="AW1" s="21"/>
      <c r="AX1" s="21"/>
      <c r="AY1" s="21"/>
      <c r="AZ1" s="21"/>
      <c r="BA1" s="21"/>
      <c r="BB1" s="21"/>
      <c r="BC1" s="21"/>
      <c r="BD1" s="21"/>
    </row>
    <row r="2" spans="1:56" ht="15.75" thickBot="1" x14ac:dyDescent="0.35">
      <c r="AQ2" s="21"/>
      <c r="AR2" s="21"/>
      <c r="AS2" s="21"/>
      <c r="AT2" s="21"/>
      <c r="AU2" s="21"/>
      <c r="AV2" s="21"/>
      <c r="AW2" s="21"/>
      <c r="AX2" s="21"/>
      <c r="AY2" s="21"/>
      <c r="AZ2" s="21"/>
      <c r="BA2" s="21"/>
      <c r="BB2" s="21"/>
      <c r="BC2" s="21"/>
      <c r="BD2" s="21"/>
    </row>
    <row r="3" spans="1:56" x14ac:dyDescent="0.3">
      <c r="B3" s="45" t="s">
        <v>85</v>
      </c>
      <c r="C3" s="46" t="s">
        <v>97</v>
      </c>
      <c r="D3" s="15"/>
      <c r="E3" s="8"/>
      <c r="F3" s="8"/>
      <c r="G3" s="8"/>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79"/>
      <c r="AR3" s="79"/>
      <c r="AS3" s="79"/>
      <c r="AT3" s="79"/>
      <c r="AU3" s="79"/>
      <c r="AV3" s="79"/>
      <c r="AW3" s="79"/>
      <c r="AX3" s="21"/>
      <c r="AY3" s="21"/>
      <c r="AZ3" s="21"/>
      <c r="BA3" s="21"/>
      <c r="BB3" s="21"/>
      <c r="BC3" s="21"/>
      <c r="BD3" s="21"/>
    </row>
    <row r="4" spans="1:56" x14ac:dyDescent="0.3">
      <c r="B4" s="47">
        <v>16</v>
      </c>
      <c r="C4" s="43">
        <f>INDEX($E$81:$BD$81,1,$C$9+$B4-1)</f>
        <v>3.5222517590021554E-2</v>
      </c>
      <c r="D4" s="8"/>
      <c r="E4" s="8"/>
      <c r="F4" s="86"/>
      <c r="G4" s="8"/>
      <c r="I4" s="39"/>
      <c r="AQ4" s="21"/>
      <c r="AR4" s="21"/>
      <c r="AS4" s="21"/>
      <c r="AT4" s="21"/>
      <c r="AU4" s="21"/>
      <c r="AV4" s="21"/>
      <c r="AW4" s="21"/>
      <c r="AX4" s="21"/>
      <c r="AY4" s="21"/>
      <c r="AZ4" s="21"/>
      <c r="BA4" s="21"/>
      <c r="BB4" s="21"/>
      <c r="BC4" s="21"/>
      <c r="BD4" s="21"/>
    </row>
    <row r="5" spans="1:56" x14ac:dyDescent="0.3">
      <c r="B5" s="47">
        <v>24</v>
      </c>
      <c r="C5" s="43">
        <f>INDEX($E$81:$BD$81,1,$C$9+$B5-1)</f>
        <v>4.9502450942604054E-2</v>
      </c>
      <c r="D5" s="17"/>
      <c r="E5" s="62"/>
      <c r="F5" s="8"/>
      <c r="G5" s="8"/>
      <c r="AQ5" s="21"/>
      <c r="AR5" s="21"/>
      <c r="AS5" s="21"/>
      <c r="AT5" s="21"/>
      <c r="AU5" s="21"/>
      <c r="AV5" s="21"/>
      <c r="AW5" s="21"/>
      <c r="AX5" s="21"/>
      <c r="AY5" s="21"/>
      <c r="AZ5" s="21"/>
      <c r="BA5" s="21"/>
      <c r="BB5" s="21"/>
      <c r="BC5" s="21"/>
      <c r="BD5" s="21"/>
    </row>
    <row r="6" spans="1:56" x14ac:dyDescent="0.3">
      <c r="B6" s="47">
        <v>32</v>
      </c>
      <c r="C6" s="43">
        <f>INDEX($E$81:$BD$81,1,$C$9+$B6-1)</f>
        <v>0.15010078792252912</v>
      </c>
      <c r="D6" s="8"/>
      <c r="E6" s="8"/>
      <c r="F6" s="8"/>
      <c r="G6" s="8"/>
      <c r="AQ6" s="21"/>
      <c r="AR6" s="21"/>
      <c r="AS6" s="21"/>
      <c r="AT6" s="21"/>
      <c r="AU6" s="21"/>
      <c r="AV6" s="21"/>
      <c r="AW6" s="21"/>
      <c r="AX6" s="21"/>
      <c r="AY6" s="21"/>
      <c r="AZ6" s="21"/>
      <c r="BA6" s="21"/>
      <c r="BB6" s="21"/>
      <c r="BC6" s="21"/>
      <c r="BD6" s="21"/>
    </row>
    <row r="7" spans="1:56" x14ac:dyDescent="0.3">
      <c r="B7" s="47">
        <v>45</v>
      </c>
      <c r="C7" s="43">
        <f>INDEX($E$81:$BD$81,1,$C$9+$B7-1)</f>
        <v>0.30407782300281977</v>
      </c>
      <c r="D7" s="8"/>
      <c r="E7" s="8"/>
      <c r="F7" s="8"/>
      <c r="G7" s="8"/>
      <c r="AQ7" s="21"/>
      <c r="AR7" s="21"/>
      <c r="AS7" s="21"/>
      <c r="AT7" s="21"/>
      <c r="AU7" s="21"/>
      <c r="AV7" s="21"/>
      <c r="AW7" s="21"/>
      <c r="AX7" s="21"/>
      <c r="AY7" s="21"/>
      <c r="AZ7" s="21"/>
      <c r="BA7" s="21"/>
      <c r="BB7" s="21"/>
      <c r="BC7" s="21"/>
      <c r="BD7" s="21"/>
    </row>
    <row r="8" spans="1:56" x14ac:dyDescent="0.3">
      <c r="B8" s="48"/>
      <c r="C8" s="43"/>
      <c r="D8" s="8"/>
      <c r="E8" s="8"/>
      <c r="F8" s="8"/>
      <c r="G8" s="8"/>
      <c r="AQ8" s="21"/>
      <c r="AR8" s="21"/>
      <c r="AS8" s="21"/>
      <c r="AT8" s="21"/>
      <c r="AU8" s="21"/>
      <c r="AV8" s="21"/>
      <c r="AW8" s="21"/>
      <c r="AX8" s="21"/>
      <c r="AY8" s="21"/>
      <c r="AZ8" s="21"/>
      <c r="BA8" s="21"/>
      <c r="BB8" s="21"/>
      <c r="BC8" s="21"/>
      <c r="BD8" s="21"/>
    </row>
    <row r="9" spans="1:56" ht="15.75" thickBot="1" x14ac:dyDescent="0.35">
      <c r="B9" s="113" t="s">
        <v>83</v>
      </c>
      <c r="C9" s="44">
        <f>IF(E18&lt;0,1,IF(F18&lt;0,2,IF(G18&lt;0,3,IF(H18&lt;0,4,IF(I18&lt;0,5,IF(J18&lt;0,6,IF(K18&lt;0,7,8)))))))</f>
        <v>3</v>
      </c>
      <c r="D9" s="8"/>
      <c r="E9" s="8"/>
      <c r="F9" s="8"/>
      <c r="G9" s="8"/>
      <c r="AQ9" s="21"/>
      <c r="AR9" s="21"/>
      <c r="AS9" s="21"/>
      <c r="AT9" s="21"/>
      <c r="AU9" s="21"/>
      <c r="AV9" s="21"/>
      <c r="AW9" s="21"/>
      <c r="AX9" s="21"/>
      <c r="AY9" s="21"/>
      <c r="AZ9" s="21"/>
      <c r="BA9" s="21"/>
      <c r="BB9" s="21"/>
      <c r="BC9" s="21"/>
      <c r="BD9" s="21"/>
    </row>
    <row r="10" spans="1:56" x14ac:dyDescent="0.3">
      <c r="E10" s="4" t="s">
        <v>15</v>
      </c>
      <c r="F10" s="5"/>
      <c r="G10" s="5"/>
      <c r="H10" s="5"/>
      <c r="I10" s="5"/>
      <c r="J10" s="5"/>
      <c r="K10" s="5"/>
      <c r="L10" s="6"/>
      <c r="M10" s="4" t="s">
        <v>19</v>
      </c>
      <c r="N10" s="5"/>
      <c r="O10" s="5"/>
      <c r="P10" s="5"/>
      <c r="Q10" s="5"/>
      <c r="R10" s="5"/>
      <c r="S10" s="5"/>
      <c r="T10" s="6"/>
      <c r="U10" s="4" t="s">
        <v>20</v>
      </c>
      <c r="V10" s="5"/>
      <c r="W10" s="5"/>
      <c r="X10" s="5"/>
      <c r="Y10" s="5"/>
      <c r="Z10" s="5"/>
      <c r="AA10" s="5"/>
      <c r="AB10" s="6"/>
      <c r="AC10" s="4" t="s">
        <v>21</v>
      </c>
      <c r="AD10" s="5"/>
      <c r="AE10" s="5"/>
      <c r="AF10" s="5"/>
      <c r="AG10" s="5"/>
      <c r="AH10" s="5"/>
      <c r="AI10" s="5"/>
      <c r="AJ10" s="6"/>
      <c r="AK10" s="4" t="s">
        <v>22</v>
      </c>
      <c r="AL10" s="5"/>
      <c r="AM10" s="5"/>
      <c r="AN10" s="5"/>
      <c r="AO10" s="5"/>
      <c r="AP10" s="5"/>
      <c r="AQ10" s="5"/>
      <c r="AR10" s="6"/>
      <c r="AS10" s="4" t="s">
        <v>23</v>
      </c>
      <c r="AT10" s="5"/>
      <c r="AU10" s="5"/>
      <c r="AV10" s="5"/>
      <c r="AW10" s="6"/>
      <c r="AX10" s="4"/>
      <c r="AY10" s="5"/>
      <c r="AZ10" s="5"/>
      <c r="BA10" s="4" t="s">
        <v>52</v>
      </c>
      <c r="BB10" s="5"/>
      <c r="BC10" s="5"/>
      <c r="BD10" s="6"/>
    </row>
    <row r="11" spans="1:56" x14ac:dyDescent="0.3">
      <c r="E11" s="3">
        <v>1</v>
      </c>
      <c r="F11" s="3">
        <v>2</v>
      </c>
      <c r="G11" s="3">
        <v>3</v>
      </c>
      <c r="H11" s="3">
        <v>4</v>
      </c>
      <c r="I11" s="3">
        <v>5</v>
      </c>
      <c r="J11" s="3">
        <v>6</v>
      </c>
      <c r="K11" s="3">
        <v>7</v>
      </c>
      <c r="L11" s="3">
        <v>8</v>
      </c>
      <c r="M11" s="3">
        <v>9</v>
      </c>
      <c r="N11" s="3">
        <v>10</v>
      </c>
      <c r="O11" s="3">
        <v>11</v>
      </c>
      <c r="P11" s="3">
        <v>12</v>
      </c>
      <c r="Q11" s="3">
        <v>13</v>
      </c>
      <c r="R11" s="3">
        <v>14</v>
      </c>
      <c r="S11" s="3">
        <v>15</v>
      </c>
      <c r="T11" s="3">
        <v>16</v>
      </c>
      <c r="U11" s="3">
        <v>17</v>
      </c>
      <c r="V11" s="3">
        <v>18</v>
      </c>
      <c r="W11" s="3">
        <v>19</v>
      </c>
      <c r="X11" s="3">
        <v>20</v>
      </c>
      <c r="Y11" s="3">
        <v>21</v>
      </c>
      <c r="Z11" s="3">
        <v>22</v>
      </c>
      <c r="AA11" s="3">
        <v>23</v>
      </c>
      <c r="AB11" s="3">
        <v>24</v>
      </c>
      <c r="AC11" s="3">
        <v>25</v>
      </c>
      <c r="AD11" s="3">
        <v>26</v>
      </c>
      <c r="AE11" s="3">
        <v>27</v>
      </c>
      <c r="AF11" s="3">
        <v>28</v>
      </c>
      <c r="AG11" s="3">
        <v>29</v>
      </c>
      <c r="AH11" s="3">
        <v>30</v>
      </c>
      <c r="AI11" s="3">
        <v>31</v>
      </c>
      <c r="AJ11" s="3">
        <v>32</v>
      </c>
      <c r="AK11" s="3">
        <v>33</v>
      </c>
      <c r="AL11" s="3">
        <v>34</v>
      </c>
      <c r="AM11" s="3">
        <v>35</v>
      </c>
      <c r="AN11" s="3">
        <v>36</v>
      </c>
      <c r="AO11" s="3">
        <v>37</v>
      </c>
      <c r="AP11" s="3">
        <v>38</v>
      </c>
      <c r="AQ11" s="3">
        <v>39</v>
      </c>
      <c r="AR11" s="3">
        <v>40</v>
      </c>
      <c r="AS11" s="3">
        <v>41</v>
      </c>
      <c r="AT11" s="3">
        <v>42</v>
      </c>
      <c r="AU11" s="3">
        <v>43</v>
      </c>
      <c r="AV11" s="3">
        <v>44</v>
      </c>
      <c r="AW11" s="3">
        <v>45</v>
      </c>
      <c r="AX11" s="3">
        <v>46</v>
      </c>
      <c r="AY11" s="3">
        <v>47</v>
      </c>
      <c r="AZ11" s="3">
        <v>48</v>
      </c>
      <c r="BA11" s="3">
        <v>49</v>
      </c>
      <c r="BB11" s="3">
        <v>50</v>
      </c>
      <c r="BC11" s="3">
        <v>51</v>
      </c>
      <c r="BD11" s="3">
        <v>52</v>
      </c>
    </row>
    <row r="12" spans="1:56" x14ac:dyDescent="0.3">
      <c r="C12" s="3" t="s">
        <v>46</v>
      </c>
      <c r="D12" s="3" t="s">
        <v>47</v>
      </c>
      <c r="E12" s="8">
        <v>2016</v>
      </c>
      <c r="F12" s="8">
        <v>2017</v>
      </c>
      <c r="G12" s="8">
        <v>2018</v>
      </c>
      <c r="H12" s="8">
        <v>2019</v>
      </c>
      <c r="I12" s="8">
        <v>2020</v>
      </c>
      <c r="J12" s="8">
        <v>2021</v>
      </c>
      <c r="K12" s="8">
        <v>2022</v>
      </c>
      <c r="L12" s="8">
        <v>2023</v>
      </c>
      <c r="M12" s="3">
        <v>2024</v>
      </c>
      <c r="N12" s="3">
        <v>2025</v>
      </c>
      <c r="O12" s="3">
        <v>2026</v>
      </c>
      <c r="P12" s="3">
        <v>2027</v>
      </c>
      <c r="Q12" s="3">
        <v>2028</v>
      </c>
      <c r="R12" s="3">
        <v>2029</v>
      </c>
      <c r="S12" s="3">
        <v>2030</v>
      </c>
      <c r="T12" s="3">
        <v>2031</v>
      </c>
      <c r="U12" s="3">
        <v>2032</v>
      </c>
      <c r="V12" s="3">
        <v>2033</v>
      </c>
      <c r="W12" s="3">
        <v>2034</v>
      </c>
      <c r="X12" s="3">
        <v>2035</v>
      </c>
      <c r="Y12" s="3">
        <v>2036</v>
      </c>
      <c r="Z12" s="3">
        <v>2037</v>
      </c>
      <c r="AA12" s="3">
        <v>2038</v>
      </c>
      <c r="AB12" s="3">
        <v>2039</v>
      </c>
      <c r="AC12" s="3">
        <v>2040</v>
      </c>
      <c r="AD12" s="3">
        <v>2041</v>
      </c>
      <c r="AE12" s="3">
        <v>2042</v>
      </c>
      <c r="AF12" s="3">
        <v>2043</v>
      </c>
      <c r="AG12" s="3">
        <v>2044</v>
      </c>
      <c r="AH12" s="3">
        <v>2045</v>
      </c>
      <c r="AI12" s="3">
        <v>2046</v>
      </c>
      <c r="AJ12" s="3">
        <v>2047</v>
      </c>
      <c r="AK12" s="3">
        <v>2048</v>
      </c>
      <c r="AL12" s="3">
        <v>2049</v>
      </c>
      <c r="AM12" s="3">
        <v>2050</v>
      </c>
      <c r="AN12" s="3">
        <v>2051</v>
      </c>
      <c r="AO12" s="3">
        <v>2052</v>
      </c>
      <c r="AP12" s="3">
        <v>2053</v>
      </c>
      <c r="AQ12" s="3">
        <v>2054</v>
      </c>
      <c r="AR12" s="3">
        <v>2055</v>
      </c>
      <c r="AS12" s="3">
        <v>2056</v>
      </c>
      <c r="AT12" s="3">
        <v>2057</v>
      </c>
      <c r="AU12" s="3">
        <v>2058</v>
      </c>
      <c r="AV12" s="3">
        <v>2059</v>
      </c>
      <c r="AW12" s="3">
        <v>2060</v>
      </c>
      <c r="AX12" s="3">
        <v>2061</v>
      </c>
      <c r="AY12" s="3">
        <v>2062</v>
      </c>
      <c r="AZ12" s="3">
        <v>2063</v>
      </c>
      <c r="BA12" s="3">
        <v>2064</v>
      </c>
      <c r="BB12" s="3">
        <v>2065</v>
      </c>
      <c r="BC12" s="3">
        <v>2066</v>
      </c>
      <c r="BD12" s="3">
        <v>2067</v>
      </c>
    </row>
    <row r="13" spans="1:56" x14ac:dyDescent="0.3">
      <c r="A13" s="183" t="s">
        <v>11</v>
      </c>
      <c r="B13" s="60" t="s">
        <v>159</v>
      </c>
      <c r="C13" s="59"/>
      <c r="D13" s="60" t="s">
        <v>40</v>
      </c>
      <c r="E13" s="61">
        <v>0</v>
      </c>
      <c r="F13" s="61">
        <v>0</v>
      </c>
      <c r="G13" s="61">
        <v>-0.89052141414141428</v>
      </c>
      <c r="H13" s="61">
        <v>-0.20005917159763312</v>
      </c>
      <c r="I13" s="61">
        <v>0</v>
      </c>
      <c r="J13" s="61">
        <v>0</v>
      </c>
      <c r="K13" s="61">
        <v>0</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x14ac:dyDescent="0.3">
      <c r="A14" s="184"/>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x14ac:dyDescent="0.3">
      <c r="A15" s="184"/>
      <c r="B15" s="60" t="s">
        <v>161</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x14ac:dyDescent="0.3">
      <c r="A16" s="184"/>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x14ac:dyDescent="0.3">
      <c r="A17" s="184"/>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x14ac:dyDescent="0.35">
      <c r="A18" s="185"/>
      <c r="B18" s="124" t="s">
        <v>197</v>
      </c>
      <c r="C18" s="130"/>
      <c r="D18" s="125" t="s">
        <v>40</v>
      </c>
      <c r="E18" s="58">
        <f>SUM(E13:E17)</f>
        <v>0</v>
      </c>
      <c r="F18" s="58">
        <f t="shared" ref="F18:AW18" si="0">SUM(F13:F17)</f>
        <v>0</v>
      </c>
      <c r="G18" s="58">
        <f t="shared" si="0"/>
        <v>-0.89052141414141428</v>
      </c>
      <c r="H18" s="58">
        <f t="shared" si="0"/>
        <v>-0.20005917159763312</v>
      </c>
      <c r="I18" s="58">
        <f t="shared" si="0"/>
        <v>0</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x14ac:dyDescent="0.3">
      <c r="A19" s="186" t="s">
        <v>301</v>
      </c>
      <c r="B19" s="60" t="s">
        <v>159</v>
      </c>
      <c r="C19" s="7"/>
      <c r="D19" s="8" t="s">
        <v>40</v>
      </c>
      <c r="E19" s="32"/>
      <c r="F19" s="32"/>
      <c r="G19" s="61">
        <f>'Baseline scenario'!G7*-1*1.1</f>
        <v>1.1000000000000001</v>
      </c>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x14ac:dyDescent="0.3">
      <c r="A20" s="186"/>
      <c r="B20" s="60" t="s">
        <v>176</v>
      </c>
      <c r="C20" s="7"/>
      <c r="D20" s="8" t="s">
        <v>40</v>
      </c>
      <c r="E20" s="32"/>
      <c r="F20" s="32"/>
      <c r="G20" s="131"/>
      <c r="H20" s="131">
        <f>'Baseline scenario'!H8*-1*1.1</f>
        <v>3.3009763313609467E-3</v>
      </c>
      <c r="I20" s="131">
        <f>'Baseline scenario'!I8*-1*1.1</f>
        <v>3.3000000000000004E-3</v>
      </c>
      <c r="J20" s="131">
        <f>'Baseline scenario'!J8*-1*1.1</f>
        <v>3.2991044776119411E-3</v>
      </c>
      <c r="K20" s="131">
        <f>'Baseline scenario'!K8*-1*1.1</f>
        <v>3.2977308447937137E-3</v>
      </c>
      <c r="L20" s="131">
        <f>'Baseline scenario'!L8*-1*1.1</f>
        <v>3.2963586206896556E-3</v>
      </c>
      <c r="M20" s="131">
        <f>'Baseline scenario'!M8*-1*1.1</f>
        <v>3.3000000000000004E-3</v>
      </c>
      <c r="N20" s="131">
        <f>'Baseline scenario'!N8*-1*1.1</f>
        <v>3.3000000000000004E-3</v>
      </c>
      <c r="O20" s="131">
        <f>'Baseline scenario'!O8*-1*1.1</f>
        <v>3.3000000000000004E-3</v>
      </c>
      <c r="P20" s="131">
        <f>'Baseline scenario'!P8*-1*1.1</f>
        <v>3.3000000000000004E-3</v>
      </c>
      <c r="Q20" s="131">
        <f>'Baseline scenario'!Q8*-1*1.1</f>
        <v>3.3000000000000004E-3</v>
      </c>
      <c r="R20" s="131">
        <f>'Baseline scenario'!R8*-1*1.1</f>
        <v>3.3000000000000004E-3</v>
      </c>
      <c r="S20" s="131">
        <f>'Baseline scenario'!S8*-1*1.1</f>
        <v>3.3000000000000004E-3</v>
      </c>
      <c r="T20" s="131">
        <f>'Baseline scenario'!T8*-1*1.1</f>
        <v>3.3000000000000004E-3</v>
      </c>
      <c r="U20" s="131">
        <f>'Baseline scenario'!U8*-1*1.1</f>
        <v>3.3000000000000004E-3</v>
      </c>
      <c r="V20" s="131">
        <f>'Baseline scenario'!V8*-1*1.1</f>
        <v>3.3000000000000004E-3</v>
      </c>
      <c r="W20" s="131">
        <f>'Baseline scenario'!W8*-1*1.1</f>
        <v>3.3000000000000004E-3</v>
      </c>
      <c r="X20" s="131">
        <f>'Baseline scenario'!X8*-1*1.1</f>
        <v>3.3000000000000004E-3</v>
      </c>
      <c r="Y20" s="131">
        <f>'Baseline scenario'!Y8*-1*1.1</f>
        <v>3.3000000000000004E-3</v>
      </c>
      <c r="Z20" s="131">
        <f>'Baseline scenario'!Z8*-1*1.1</f>
        <v>3.3000000000000004E-3</v>
      </c>
      <c r="AA20" s="131">
        <f>'Baseline scenario'!AA8*-1*1.1</f>
        <v>3.3000000000000004E-3</v>
      </c>
      <c r="AB20" s="131">
        <f>'Baseline scenario'!AB8*-1*1.1</f>
        <v>3.3000000000000004E-3</v>
      </c>
      <c r="AC20" s="131">
        <f>'Baseline scenario'!AC8*-1*1.1</f>
        <v>3.3000000000000004E-3</v>
      </c>
      <c r="AD20" s="131">
        <f>'Baseline scenario'!AD8*-1*1.1</f>
        <v>3.3000000000000004E-3</v>
      </c>
      <c r="AE20" s="131">
        <f>'Baseline scenario'!AE8*-1*1.1</f>
        <v>3.3000000000000004E-3</v>
      </c>
      <c r="AF20" s="131">
        <f>'Baseline scenario'!AF8*-1*1.1</f>
        <v>3.3000000000000004E-3</v>
      </c>
      <c r="AG20" s="131">
        <f>'Baseline scenario'!AG8*-1*1.1</f>
        <v>3.3000000000000004E-3</v>
      </c>
      <c r="AH20" s="131">
        <f>'Baseline scenario'!AH8*-1*1.1</f>
        <v>3.3000000000000004E-3</v>
      </c>
      <c r="AI20" s="131">
        <f>'Baseline scenario'!AI8*-1*1.1</f>
        <v>3.3000000000000004E-3</v>
      </c>
      <c r="AJ20" s="131">
        <f>'Baseline scenario'!AJ8*-1*1.1</f>
        <v>3.3000000000000004E-3</v>
      </c>
      <c r="AK20" s="131">
        <f>'Baseline scenario'!AK8*-1*1.1</f>
        <v>3.3000000000000004E-3</v>
      </c>
      <c r="AL20" s="131">
        <f>'Baseline scenario'!AL8*-1*1.1</f>
        <v>3.3000000000000004E-3</v>
      </c>
      <c r="AM20" s="131">
        <f>'Baseline scenario'!AM8*-1*1.1</f>
        <v>3.3000000000000004E-3</v>
      </c>
      <c r="AN20" s="131">
        <f>'Baseline scenario'!AN8*-1*1.1</f>
        <v>3.3000000000000004E-3</v>
      </c>
      <c r="AO20" s="131">
        <f>'Baseline scenario'!AO8*-1*1.1</f>
        <v>3.3000000000000004E-3</v>
      </c>
      <c r="AP20" s="131">
        <f>'Baseline scenario'!AP8*-1*1.1</f>
        <v>3.3000000000000004E-3</v>
      </c>
      <c r="AQ20" s="131">
        <f>'Baseline scenario'!AQ8*-1*1.1</f>
        <v>3.3000000000000004E-3</v>
      </c>
      <c r="AR20" s="131">
        <f>'Baseline scenario'!AR8*-1*1.1</f>
        <v>3.3000000000000004E-3</v>
      </c>
      <c r="AS20" s="131">
        <f>'Baseline scenario'!AS8*-1*1.1</f>
        <v>3.3000000000000004E-3</v>
      </c>
      <c r="AT20" s="131">
        <f>'Baseline scenario'!AT8*-1*1.1</f>
        <v>3.3000000000000004E-3</v>
      </c>
      <c r="AU20" s="131">
        <f>'Baseline scenario'!AU8*-1*1.1</f>
        <v>3.3000000000000004E-3</v>
      </c>
      <c r="AV20" s="131">
        <f>'Baseline scenario'!AV8*-1*1.1</f>
        <v>3.3000000000000004E-3</v>
      </c>
      <c r="AW20" s="131">
        <f>'Baseline scenario'!AW8*-1*1.1</f>
        <v>3.3000000000000004E-3</v>
      </c>
      <c r="AX20" s="32"/>
      <c r="AY20" s="32"/>
      <c r="AZ20" s="32"/>
      <c r="BA20" s="32"/>
      <c r="BB20" s="32"/>
      <c r="BC20" s="32"/>
      <c r="BD20" s="32"/>
    </row>
    <row r="21" spans="1:56" x14ac:dyDescent="0.3">
      <c r="A21" s="186"/>
      <c r="B21" s="60" t="s">
        <v>161</v>
      </c>
      <c r="C21" s="7"/>
      <c r="D21" s="8"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f>'Baseline scenario'!AK9*-1</f>
        <v>0.89</v>
      </c>
      <c r="AL21" s="32"/>
      <c r="AM21" s="32"/>
      <c r="AN21" s="32"/>
      <c r="AO21" s="32"/>
      <c r="AP21" s="32"/>
      <c r="AQ21" s="32"/>
      <c r="AR21" s="32"/>
      <c r="AS21" s="32"/>
      <c r="AT21" s="32"/>
      <c r="AU21" s="32"/>
      <c r="AV21" s="32"/>
      <c r="AW21" s="32"/>
      <c r="AX21" s="32"/>
      <c r="AY21" s="32"/>
      <c r="AZ21" s="32"/>
      <c r="BA21" s="32"/>
      <c r="BB21" s="32"/>
      <c r="BC21" s="32"/>
      <c r="BD21" s="32"/>
    </row>
    <row r="22" spans="1:56" x14ac:dyDescent="0.3">
      <c r="A22" s="186"/>
      <c r="B22" s="60" t="s">
        <v>198</v>
      </c>
      <c r="C22" s="7"/>
      <c r="D22" s="8"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x14ac:dyDescent="0.3">
      <c r="A23" s="186"/>
      <c r="B23" s="60" t="s">
        <v>198</v>
      </c>
      <c r="C23" s="7"/>
      <c r="D23" s="8"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x14ac:dyDescent="0.3">
      <c r="A24" s="186"/>
      <c r="B24" s="60" t="s">
        <v>198</v>
      </c>
      <c r="C24" s="7"/>
      <c r="D24" s="8"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x14ac:dyDescent="0.3">
      <c r="A25" s="187"/>
      <c r="B25" s="60" t="s">
        <v>321</v>
      </c>
      <c r="C25" s="7"/>
      <c r="D25" s="8" t="s">
        <v>40</v>
      </c>
      <c r="E25" s="67">
        <f>SUM(E19:E24)</f>
        <v>0</v>
      </c>
      <c r="F25" s="67">
        <f t="shared" ref="F25:BD25" si="1">SUM(F19:F24)</f>
        <v>0</v>
      </c>
      <c r="G25" s="67">
        <f t="shared" si="1"/>
        <v>1.1000000000000001</v>
      </c>
      <c r="H25" s="67">
        <f t="shared" si="1"/>
        <v>3.3009763313609467E-3</v>
      </c>
      <c r="I25" s="67">
        <f t="shared" si="1"/>
        <v>3.3000000000000004E-3</v>
      </c>
      <c r="J25" s="67">
        <f t="shared" si="1"/>
        <v>3.2991044776119411E-3</v>
      </c>
      <c r="K25" s="67">
        <f t="shared" si="1"/>
        <v>3.2977308447937137E-3</v>
      </c>
      <c r="L25" s="67">
        <f t="shared" si="1"/>
        <v>3.2963586206896556E-3</v>
      </c>
      <c r="M25" s="67">
        <f t="shared" si="1"/>
        <v>3.3000000000000004E-3</v>
      </c>
      <c r="N25" s="67">
        <f t="shared" si="1"/>
        <v>3.3000000000000004E-3</v>
      </c>
      <c r="O25" s="67">
        <f t="shared" si="1"/>
        <v>3.3000000000000004E-3</v>
      </c>
      <c r="P25" s="67">
        <f t="shared" si="1"/>
        <v>3.3000000000000004E-3</v>
      </c>
      <c r="Q25" s="67">
        <f t="shared" si="1"/>
        <v>3.3000000000000004E-3</v>
      </c>
      <c r="R25" s="67">
        <f t="shared" si="1"/>
        <v>3.3000000000000004E-3</v>
      </c>
      <c r="S25" s="67">
        <f t="shared" si="1"/>
        <v>3.3000000000000004E-3</v>
      </c>
      <c r="T25" s="67">
        <f t="shared" si="1"/>
        <v>3.3000000000000004E-3</v>
      </c>
      <c r="U25" s="67">
        <f t="shared" si="1"/>
        <v>3.3000000000000004E-3</v>
      </c>
      <c r="V25" s="67">
        <f t="shared" si="1"/>
        <v>3.3000000000000004E-3</v>
      </c>
      <c r="W25" s="67">
        <f t="shared" si="1"/>
        <v>3.3000000000000004E-3</v>
      </c>
      <c r="X25" s="67">
        <f t="shared" si="1"/>
        <v>3.3000000000000004E-3</v>
      </c>
      <c r="Y25" s="67">
        <f t="shared" si="1"/>
        <v>3.3000000000000004E-3</v>
      </c>
      <c r="Z25" s="67">
        <f t="shared" si="1"/>
        <v>3.3000000000000004E-3</v>
      </c>
      <c r="AA25" s="67">
        <f t="shared" si="1"/>
        <v>3.3000000000000004E-3</v>
      </c>
      <c r="AB25" s="67">
        <f t="shared" si="1"/>
        <v>3.3000000000000004E-3</v>
      </c>
      <c r="AC25" s="67">
        <f t="shared" si="1"/>
        <v>3.3000000000000004E-3</v>
      </c>
      <c r="AD25" s="67">
        <f t="shared" si="1"/>
        <v>3.3000000000000004E-3</v>
      </c>
      <c r="AE25" s="67">
        <f t="shared" si="1"/>
        <v>3.3000000000000004E-3</v>
      </c>
      <c r="AF25" s="67">
        <f t="shared" si="1"/>
        <v>3.3000000000000004E-3</v>
      </c>
      <c r="AG25" s="67">
        <f t="shared" si="1"/>
        <v>3.3000000000000004E-3</v>
      </c>
      <c r="AH25" s="67">
        <f t="shared" si="1"/>
        <v>3.3000000000000004E-3</v>
      </c>
      <c r="AI25" s="67">
        <f t="shared" si="1"/>
        <v>3.3000000000000004E-3</v>
      </c>
      <c r="AJ25" s="67">
        <f t="shared" si="1"/>
        <v>3.3000000000000004E-3</v>
      </c>
      <c r="AK25" s="67">
        <f t="shared" si="1"/>
        <v>0.89329999999999998</v>
      </c>
      <c r="AL25" s="67">
        <f t="shared" si="1"/>
        <v>3.3000000000000004E-3</v>
      </c>
      <c r="AM25" s="67">
        <f t="shared" si="1"/>
        <v>3.3000000000000004E-3</v>
      </c>
      <c r="AN25" s="67">
        <f t="shared" si="1"/>
        <v>3.3000000000000004E-3</v>
      </c>
      <c r="AO25" s="67">
        <f t="shared" si="1"/>
        <v>3.3000000000000004E-3</v>
      </c>
      <c r="AP25" s="67">
        <f t="shared" si="1"/>
        <v>3.3000000000000004E-3</v>
      </c>
      <c r="AQ25" s="67">
        <f t="shared" si="1"/>
        <v>3.3000000000000004E-3</v>
      </c>
      <c r="AR25" s="67">
        <f t="shared" si="1"/>
        <v>3.3000000000000004E-3</v>
      </c>
      <c r="AS25" s="67">
        <f t="shared" si="1"/>
        <v>3.3000000000000004E-3</v>
      </c>
      <c r="AT25" s="67">
        <f t="shared" si="1"/>
        <v>3.3000000000000004E-3</v>
      </c>
      <c r="AU25" s="67">
        <f t="shared" si="1"/>
        <v>3.3000000000000004E-3</v>
      </c>
      <c r="AV25" s="67">
        <f t="shared" si="1"/>
        <v>3.3000000000000004E-3</v>
      </c>
      <c r="AW25" s="67">
        <f t="shared" si="1"/>
        <v>3.3000000000000004E-3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6" t="s">
        <v>96</v>
      </c>
      <c r="C26" s="57" t="s">
        <v>94</v>
      </c>
      <c r="D26" s="56" t="s">
        <v>40</v>
      </c>
      <c r="E26" s="58">
        <f>E18+E25</f>
        <v>0</v>
      </c>
      <c r="F26" s="58">
        <f t="shared" ref="F26:BD26" si="2">F18+F25</f>
        <v>0</v>
      </c>
      <c r="G26" s="58">
        <f t="shared" si="2"/>
        <v>0.20947858585858581</v>
      </c>
      <c r="H26" s="58">
        <f t="shared" si="2"/>
        <v>-0.19675819526627217</v>
      </c>
      <c r="I26" s="58">
        <f t="shared" si="2"/>
        <v>3.3000000000000004E-3</v>
      </c>
      <c r="J26" s="58">
        <f t="shared" si="2"/>
        <v>3.2991044776119411E-3</v>
      </c>
      <c r="K26" s="58">
        <f t="shared" si="2"/>
        <v>3.2977308447937137E-3</v>
      </c>
      <c r="L26" s="58">
        <f t="shared" si="2"/>
        <v>3.2963586206896556E-3</v>
      </c>
      <c r="M26" s="58">
        <f t="shared" si="2"/>
        <v>3.3000000000000004E-3</v>
      </c>
      <c r="N26" s="58">
        <f t="shared" si="2"/>
        <v>3.3000000000000004E-3</v>
      </c>
      <c r="O26" s="58">
        <f t="shared" si="2"/>
        <v>3.3000000000000004E-3</v>
      </c>
      <c r="P26" s="58">
        <f t="shared" si="2"/>
        <v>3.3000000000000004E-3</v>
      </c>
      <c r="Q26" s="58">
        <f t="shared" si="2"/>
        <v>3.3000000000000004E-3</v>
      </c>
      <c r="R26" s="58">
        <f t="shared" si="2"/>
        <v>3.3000000000000004E-3</v>
      </c>
      <c r="S26" s="58">
        <f t="shared" si="2"/>
        <v>3.3000000000000004E-3</v>
      </c>
      <c r="T26" s="58">
        <f t="shared" si="2"/>
        <v>3.3000000000000004E-3</v>
      </c>
      <c r="U26" s="58">
        <f t="shared" si="2"/>
        <v>3.3000000000000004E-3</v>
      </c>
      <c r="V26" s="58">
        <f t="shared" si="2"/>
        <v>3.3000000000000004E-3</v>
      </c>
      <c r="W26" s="58">
        <f t="shared" si="2"/>
        <v>3.3000000000000004E-3</v>
      </c>
      <c r="X26" s="58">
        <f t="shared" si="2"/>
        <v>3.3000000000000004E-3</v>
      </c>
      <c r="Y26" s="58">
        <f t="shared" si="2"/>
        <v>3.3000000000000004E-3</v>
      </c>
      <c r="Z26" s="58">
        <f t="shared" si="2"/>
        <v>3.3000000000000004E-3</v>
      </c>
      <c r="AA26" s="58">
        <f t="shared" si="2"/>
        <v>3.3000000000000004E-3</v>
      </c>
      <c r="AB26" s="58">
        <f t="shared" si="2"/>
        <v>3.3000000000000004E-3</v>
      </c>
      <c r="AC26" s="58">
        <f t="shared" si="2"/>
        <v>3.3000000000000004E-3</v>
      </c>
      <c r="AD26" s="58">
        <f t="shared" si="2"/>
        <v>3.3000000000000004E-3</v>
      </c>
      <c r="AE26" s="58">
        <f t="shared" si="2"/>
        <v>3.3000000000000004E-3</v>
      </c>
      <c r="AF26" s="58">
        <f t="shared" si="2"/>
        <v>3.3000000000000004E-3</v>
      </c>
      <c r="AG26" s="58">
        <f t="shared" si="2"/>
        <v>3.3000000000000004E-3</v>
      </c>
      <c r="AH26" s="58">
        <f t="shared" si="2"/>
        <v>3.3000000000000004E-3</v>
      </c>
      <c r="AI26" s="58">
        <f t="shared" si="2"/>
        <v>3.3000000000000004E-3</v>
      </c>
      <c r="AJ26" s="58">
        <f t="shared" si="2"/>
        <v>3.3000000000000004E-3</v>
      </c>
      <c r="AK26" s="58">
        <f t="shared" si="2"/>
        <v>0.89329999999999998</v>
      </c>
      <c r="AL26" s="58">
        <f t="shared" si="2"/>
        <v>3.3000000000000004E-3</v>
      </c>
      <c r="AM26" s="58">
        <f t="shared" si="2"/>
        <v>3.3000000000000004E-3</v>
      </c>
      <c r="AN26" s="58">
        <f t="shared" si="2"/>
        <v>3.3000000000000004E-3</v>
      </c>
      <c r="AO26" s="58">
        <f t="shared" si="2"/>
        <v>3.3000000000000004E-3</v>
      </c>
      <c r="AP26" s="58">
        <f t="shared" si="2"/>
        <v>3.3000000000000004E-3</v>
      </c>
      <c r="AQ26" s="58">
        <f t="shared" si="2"/>
        <v>3.3000000000000004E-3</v>
      </c>
      <c r="AR26" s="58">
        <f t="shared" si="2"/>
        <v>3.3000000000000004E-3</v>
      </c>
      <c r="AS26" s="58">
        <f t="shared" si="2"/>
        <v>3.3000000000000004E-3</v>
      </c>
      <c r="AT26" s="58">
        <f t="shared" si="2"/>
        <v>3.3000000000000004E-3</v>
      </c>
      <c r="AU26" s="58">
        <f t="shared" si="2"/>
        <v>3.3000000000000004E-3</v>
      </c>
      <c r="AV26" s="58">
        <f t="shared" si="2"/>
        <v>3.3000000000000004E-3</v>
      </c>
      <c r="AW26" s="58">
        <f t="shared" si="2"/>
        <v>3.3000000000000004E-3</v>
      </c>
      <c r="AX26" s="58">
        <f t="shared" si="2"/>
        <v>0</v>
      </c>
      <c r="AY26" s="58">
        <f t="shared" si="2"/>
        <v>0</v>
      </c>
      <c r="AZ26" s="58">
        <f t="shared" si="2"/>
        <v>0</v>
      </c>
      <c r="BA26" s="58">
        <f t="shared" si="2"/>
        <v>0</v>
      </c>
      <c r="BB26" s="58">
        <f t="shared" si="2"/>
        <v>0</v>
      </c>
      <c r="BC26" s="58">
        <f t="shared" si="2"/>
        <v>0</v>
      </c>
      <c r="BD26" s="58">
        <f t="shared" si="2"/>
        <v>0</v>
      </c>
    </row>
    <row r="27" spans="1:56" x14ac:dyDescent="0.3">
      <c r="A27" s="115"/>
      <c r="B27" s="8" t="s">
        <v>13</v>
      </c>
      <c r="C27" s="7" t="s">
        <v>41</v>
      </c>
      <c r="D27" s="8" t="s">
        <v>42</v>
      </c>
      <c r="E27" s="9">
        <v>0.8</v>
      </c>
      <c r="F27" s="9">
        <v>0.8</v>
      </c>
      <c r="G27" s="9">
        <v>0.8</v>
      </c>
      <c r="H27" s="9">
        <v>0.8</v>
      </c>
      <c r="I27" s="9">
        <v>0.8</v>
      </c>
      <c r="J27" s="9">
        <v>0.8</v>
      </c>
      <c r="K27" s="9">
        <v>0.8</v>
      </c>
      <c r="L27" s="9">
        <v>0.8</v>
      </c>
      <c r="M27" s="9">
        <v>0.8</v>
      </c>
      <c r="N27" s="9">
        <v>0.8</v>
      </c>
      <c r="O27" s="9">
        <v>0.8</v>
      </c>
      <c r="P27" s="9">
        <v>0.8</v>
      </c>
      <c r="Q27" s="9">
        <v>0.8</v>
      </c>
      <c r="R27" s="9">
        <v>0.8</v>
      </c>
      <c r="S27" s="9">
        <v>0.8</v>
      </c>
      <c r="T27" s="9">
        <v>0.8</v>
      </c>
      <c r="U27" s="9">
        <v>0.8</v>
      </c>
      <c r="V27" s="9">
        <v>0.8</v>
      </c>
      <c r="W27" s="9">
        <v>0.8</v>
      </c>
      <c r="X27" s="9">
        <v>0.8</v>
      </c>
      <c r="Y27" s="9">
        <v>0.8</v>
      </c>
      <c r="Z27" s="9">
        <v>0.8</v>
      </c>
      <c r="AA27" s="9">
        <v>0.8</v>
      </c>
      <c r="AB27" s="9">
        <v>0.8</v>
      </c>
      <c r="AC27" s="9">
        <v>0.8</v>
      </c>
      <c r="AD27" s="9">
        <v>0.8</v>
      </c>
      <c r="AE27" s="9">
        <v>0.8</v>
      </c>
      <c r="AF27" s="9">
        <v>0.8</v>
      </c>
      <c r="AG27" s="9">
        <v>0.8</v>
      </c>
      <c r="AH27" s="9">
        <v>0.8</v>
      </c>
      <c r="AI27" s="9">
        <v>0.8</v>
      </c>
      <c r="AJ27" s="9">
        <v>0.8</v>
      </c>
      <c r="AK27" s="9">
        <v>0.8</v>
      </c>
      <c r="AL27" s="9">
        <v>0.8</v>
      </c>
      <c r="AM27" s="9">
        <v>0.8</v>
      </c>
      <c r="AN27" s="9">
        <v>0.8</v>
      </c>
      <c r="AO27" s="9">
        <v>0.8</v>
      </c>
      <c r="AP27" s="9">
        <v>0.8</v>
      </c>
      <c r="AQ27" s="9">
        <v>0.8</v>
      </c>
      <c r="AR27" s="9">
        <v>0.8</v>
      </c>
      <c r="AS27" s="9">
        <v>0.8</v>
      </c>
      <c r="AT27" s="9">
        <v>0.8</v>
      </c>
      <c r="AU27" s="9">
        <v>0.8</v>
      </c>
      <c r="AV27" s="9">
        <v>0.8</v>
      </c>
      <c r="AW27" s="9">
        <v>0.8</v>
      </c>
      <c r="AX27" s="10"/>
      <c r="AY27" s="10"/>
      <c r="AZ27" s="10"/>
      <c r="BA27" s="10"/>
      <c r="BB27" s="10"/>
      <c r="BC27" s="10"/>
      <c r="BD27" s="10"/>
    </row>
    <row r="28" spans="1:56" x14ac:dyDescent="0.3">
      <c r="A28" s="115"/>
      <c r="B28" s="8" t="s">
        <v>12</v>
      </c>
      <c r="C28" s="8" t="s">
        <v>43</v>
      </c>
      <c r="D28" s="8" t="s">
        <v>40</v>
      </c>
      <c r="E28" s="33">
        <f>E26*E27</f>
        <v>0</v>
      </c>
      <c r="F28" s="33">
        <f t="shared" ref="F28:AW28" si="3">F26*F27</f>
        <v>0</v>
      </c>
      <c r="G28" s="33">
        <f t="shared" si="3"/>
        <v>0.16758286868686867</v>
      </c>
      <c r="H28" s="33">
        <f t="shared" si="3"/>
        <v>-0.15740655621301775</v>
      </c>
      <c r="I28" s="33">
        <f t="shared" si="3"/>
        <v>2.6400000000000004E-3</v>
      </c>
      <c r="J28" s="33">
        <f t="shared" si="3"/>
        <v>2.6392835820895529E-3</v>
      </c>
      <c r="K28" s="33">
        <f t="shared" si="3"/>
        <v>2.6381846758349713E-3</v>
      </c>
      <c r="L28" s="33">
        <f t="shared" si="3"/>
        <v>2.6370868965517246E-3</v>
      </c>
      <c r="M28" s="33">
        <f t="shared" si="3"/>
        <v>2.6400000000000004E-3</v>
      </c>
      <c r="N28" s="33">
        <f t="shared" si="3"/>
        <v>2.6400000000000004E-3</v>
      </c>
      <c r="O28" s="33">
        <f t="shared" si="3"/>
        <v>2.6400000000000004E-3</v>
      </c>
      <c r="P28" s="33">
        <f t="shared" si="3"/>
        <v>2.6400000000000004E-3</v>
      </c>
      <c r="Q28" s="33">
        <f t="shared" si="3"/>
        <v>2.6400000000000004E-3</v>
      </c>
      <c r="R28" s="33">
        <f t="shared" si="3"/>
        <v>2.6400000000000004E-3</v>
      </c>
      <c r="S28" s="33">
        <f t="shared" si="3"/>
        <v>2.6400000000000004E-3</v>
      </c>
      <c r="T28" s="33">
        <f t="shared" si="3"/>
        <v>2.6400000000000004E-3</v>
      </c>
      <c r="U28" s="33">
        <f t="shared" si="3"/>
        <v>2.6400000000000004E-3</v>
      </c>
      <c r="V28" s="33">
        <f t="shared" si="3"/>
        <v>2.6400000000000004E-3</v>
      </c>
      <c r="W28" s="33">
        <f t="shared" si="3"/>
        <v>2.6400000000000004E-3</v>
      </c>
      <c r="X28" s="33">
        <f t="shared" si="3"/>
        <v>2.6400000000000004E-3</v>
      </c>
      <c r="Y28" s="33">
        <f t="shared" si="3"/>
        <v>2.6400000000000004E-3</v>
      </c>
      <c r="Z28" s="33">
        <f t="shared" si="3"/>
        <v>2.6400000000000004E-3</v>
      </c>
      <c r="AA28" s="33">
        <f t="shared" si="3"/>
        <v>2.6400000000000004E-3</v>
      </c>
      <c r="AB28" s="33">
        <f t="shared" si="3"/>
        <v>2.6400000000000004E-3</v>
      </c>
      <c r="AC28" s="33">
        <f t="shared" si="3"/>
        <v>2.6400000000000004E-3</v>
      </c>
      <c r="AD28" s="33">
        <f t="shared" si="3"/>
        <v>2.6400000000000004E-3</v>
      </c>
      <c r="AE28" s="33">
        <f t="shared" si="3"/>
        <v>2.6400000000000004E-3</v>
      </c>
      <c r="AF28" s="33">
        <f t="shared" si="3"/>
        <v>2.6400000000000004E-3</v>
      </c>
      <c r="AG28" s="33">
        <f t="shared" si="3"/>
        <v>2.6400000000000004E-3</v>
      </c>
      <c r="AH28" s="33">
        <f t="shared" si="3"/>
        <v>2.6400000000000004E-3</v>
      </c>
      <c r="AI28" s="33">
        <f t="shared" si="3"/>
        <v>2.6400000000000004E-3</v>
      </c>
      <c r="AJ28" s="33">
        <f t="shared" si="3"/>
        <v>2.6400000000000004E-3</v>
      </c>
      <c r="AK28" s="33">
        <f t="shared" si="3"/>
        <v>0.71464000000000005</v>
      </c>
      <c r="AL28" s="33">
        <f t="shared" si="3"/>
        <v>2.6400000000000004E-3</v>
      </c>
      <c r="AM28" s="33">
        <f t="shared" si="3"/>
        <v>2.6400000000000004E-3</v>
      </c>
      <c r="AN28" s="33">
        <f t="shared" si="3"/>
        <v>2.6400000000000004E-3</v>
      </c>
      <c r="AO28" s="33">
        <f t="shared" si="3"/>
        <v>2.6400000000000004E-3</v>
      </c>
      <c r="AP28" s="33">
        <f t="shared" si="3"/>
        <v>2.6400000000000004E-3</v>
      </c>
      <c r="AQ28" s="33">
        <f t="shared" si="3"/>
        <v>2.6400000000000004E-3</v>
      </c>
      <c r="AR28" s="33">
        <f t="shared" si="3"/>
        <v>2.6400000000000004E-3</v>
      </c>
      <c r="AS28" s="33">
        <f t="shared" si="3"/>
        <v>2.6400000000000004E-3</v>
      </c>
      <c r="AT28" s="33">
        <f t="shared" si="3"/>
        <v>2.6400000000000004E-3</v>
      </c>
      <c r="AU28" s="33">
        <f t="shared" si="3"/>
        <v>2.6400000000000004E-3</v>
      </c>
      <c r="AV28" s="33">
        <f t="shared" si="3"/>
        <v>2.6400000000000004E-3</v>
      </c>
      <c r="AW28" s="33">
        <f t="shared" si="3"/>
        <v>2.6400000000000004E-3</v>
      </c>
      <c r="AX28" s="33"/>
      <c r="AY28" s="33"/>
      <c r="AZ28" s="33"/>
      <c r="BA28" s="33"/>
      <c r="BB28" s="33"/>
      <c r="BC28" s="33"/>
      <c r="BD28" s="33"/>
    </row>
    <row r="29" spans="1:56" x14ac:dyDescent="0.3">
      <c r="A29" s="115"/>
      <c r="B29" s="8" t="s">
        <v>93</v>
      </c>
      <c r="C29" s="10" t="s">
        <v>44</v>
      </c>
      <c r="D29" s="8" t="s">
        <v>40</v>
      </c>
      <c r="E29" s="33">
        <f>E26-E28</f>
        <v>0</v>
      </c>
      <c r="F29" s="33">
        <f t="shared" ref="F29:AW29" si="4">F26-F28</f>
        <v>0</v>
      </c>
      <c r="G29" s="33">
        <f t="shared" si="4"/>
        <v>4.1895717171717139E-2</v>
      </c>
      <c r="H29" s="33">
        <f t="shared" si="4"/>
        <v>-3.9351639053254422E-2</v>
      </c>
      <c r="I29" s="33">
        <f t="shared" si="4"/>
        <v>6.6E-4</v>
      </c>
      <c r="J29" s="33">
        <f t="shared" si="4"/>
        <v>6.5982089552238821E-4</v>
      </c>
      <c r="K29" s="33">
        <f t="shared" si="4"/>
        <v>6.595461689587424E-4</v>
      </c>
      <c r="L29" s="33">
        <f t="shared" si="4"/>
        <v>6.5927172413793094E-4</v>
      </c>
      <c r="M29" s="33">
        <f t="shared" si="4"/>
        <v>6.6E-4</v>
      </c>
      <c r="N29" s="33">
        <f t="shared" si="4"/>
        <v>6.6E-4</v>
      </c>
      <c r="O29" s="33">
        <f t="shared" si="4"/>
        <v>6.6E-4</v>
      </c>
      <c r="P29" s="33">
        <f t="shared" si="4"/>
        <v>6.6E-4</v>
      </c>
      <c r="Q29" s="33">
        <f t="shared" si="4"/>
        <v>6.6E-4</v>
      </c>
      <c r="R29" s="33">
        <f t="shared" si="4"/>
        <v>6.6E-4</v>
      </c>
      <c r="S29" s="33">
        <f t="shared" si="4"/>
        <v>6.6E-4</v>
      </c>
      <c r="T29" s="33">
        <f t="shared" si="4"/>
        <v>6.6E-4</v>
      </c>
      <c r="U29" s="33">
        <f t="shared" si="4"/>
        <v>6.6E-4</v>
      </c>
      <c r="V29" s="33">
        <f t="shared" si="4"/>
        <v>6.6E-4</v>
      </c>
      <c r="W29" s="33">
        <f t="shared" si="4"/>
        <v>6.6E-4</v>
      </c>
      <c r="X29" s="33">
        <f t="shared" si="4"/>
        <v>6.6E-4</v>
      </c>
      <c r="Y29" s="33">
        <f t="shared" si="4"/>
        <v>6.6E-4</v>
      </c>
      <c r="Z29" s="33">
        <f t="shared" si="4"/>
        <v>6.6E-4</v>
      </c>
      <c r="AA29" s="33">
        <f t="shared" si="4"/>
        <v>6.6E-4</v>
      </c>
      <c r="AB29" s="33">
        <f t="shared" si="4"/>
        <v>6.6E-4</v>
      </c>
      <c r="AC29" s="33">
        <f t="shared" si="4"/>
        <v>6.6E-4</v>
      </c>
      <c r="AD29" s="33">
        <f t="shared" si="4"/>
        <v>6.6E-4</v>
      </c>
      <c r="AE29" s="33">
        <f t="shared" si="4"/>
        <v>6.6E-4</v>
      </c>
      <c r="AF29" s="33">
        <f t="shared" si="4"/>
        <v>6.6E-4</v>
      </c>
      <c r="AG29" s="33">
        <f t="shared" si="4"/>
        <v>6.6E-4</v>
      </c>
      <c r="AH29" s="33">
        <f t="shared" si="4"/>
        <v>6.6E-4</v>
      </c>
      <c r="AI29" s="33">
        <f t="shared" si="4"/>
        <v>6.6E-4</v>
      </c>
      <c r="AJ29" s="33">
        <f t="shared" si="4"/>
        <v>6.6E-4</v>
      </c>
      <c r="AK29" s="33">
        <f t="shared" si="4"/>
        <v>0.17865999999999993</v>
      </c>
      <c r="AL29" s="33">
        <f t="shared" si="4"/>
        <v>6.6E-4</v>
      </c>
      <c r="AM29" s="33">
        <f t="shared" si="4"/>
        <v>6.6E-4</v>
      </c>
      <c r="AN29" s="33">
        <f t="shared" si="4"/>
        <v>6.6E-4</v>
      </c>
      <c r="AO29" s="33">
        <f t="shared" si="4"/>
        <v>6.6E-4</v>
      </c>
      <c r="AP29" s="33">
        <f t="shared" si="4"/>
        <v>6.6E-4</v>
      </c>
      <c r="AQ29" s="33">
        <f t="shared" si="4"/>
        <v>6.6E-4</v>
      </c>
      <c r="AR29" s="33">
        <f t="shared" si="4"/>
        <v>6.6E-4</v>
      </c>
      <c r="AS29" s="33">
        <f t="shared" si="4"/>
        <v>6.6E-4</v>
      </c>
      <c r="AT29" s="33">
        <f t="shared" si="4"/>
        <v>6.6E-4</v>
      </c>
      <c r="AU29" s="33">
        <f t="shared" si="4"/>
        <v>6.6E-4</v>
      </c>
      <c r="AV29" s="33">
        <f t="shared" si="4"/>
        <v>6.6E-4</v>
      </c>
      <c r="AW29" s="33">
        <f t="shared" si="4"/>
        <v>6.6E-4</v>
      </c>
      <c r="AX29" s="33"/>
      <c r="AY29" s="33"/>
      <c r="AZ29" s="33"/>
      <c r="BA29" s="33"/>
      <c r="BB29" s="33"/>
      <c r="BC29" s="33"/>
      <c r="BD29" s="33"/>
    </row>
    <row r="30" spans="1:56" ht="16.5" hidden="1" customHeight="1" outlineLevel="1" x14ac:dyDescent="0.35">
      <c r="A30" s="115"/>
      <c r="B30" s="8" t="s">
        <v>1</v>
      </c>
      <c r="C30" s="10" t="s">
        <v>53</v>
      </c>
      <c r="D30" s="8"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x14ac:dyDescent="0.35">
      <c r="A31" s="115"/>
      <c r="B31" s="8" t="s">
        <v>2</v>
      </c>
      <c r="C31" s="10" t="s">
        <v>54</v>
      </c>
      <c r="D31" s="8"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x14ac:dyDescent="0.35">
      <c r="A32" s="115"/>
      <c r="B32" s="8" t="s">
        <v>3</v>
      </c>
      <c r="C32" s="10" t="s">
        <v>55</v>
      </c>
      <c r="D32" s="8" t="s">
        <v>40</v>
      </c>
      <c r="F32" s="33"/>
      <c r="G32" s="33"/>
      <c r="H32" s="33">
        <f>$G$28/'Fixed data'!$C$7</f>
        <v>3.7240637485970816E-3</v>
      </c>
      <c r="I32" s="33">
        <f>$G$28/'Fixed data'!$C$7</f>
        <v>3.7240637485970816E-3</v>
      </c>
      <c r="J32" s="33">
        <f>$G$28/'Fixed data'!$C$7</f>
        <v>3.7240637485970816E-3</v>
      </c>
      <c r="K32" s="33">
        <f>$G$28/'Fixed data'!$C$7</f>
        <v>3.7240637485970816E-3</v>
      </c>
      <c r="L32" s="33">
        <f>$G$28/'Fixed data'!$C$7</f>
        <v>3.7240637485970816E-3</v>
      </c>
      <c r="M32" s="33">
        <f>$G$28/'Fixed data'!$C$7</f>
        <v>3.7240637485970816E-3</v>
      </c>
      <c r="N32" s="33">
        <f>$G$28/'Fixed data'!$C$7</f>
        <v>3.7240637485970816E-3</v>
      </c>
      <c r="O32" s="33">
        <f>$G$28/'Fixed data'!$C$7</f>
        <v>3.7240637485970816E-3</v>
      </c>
      <c r="P32" s="33">
        <f>$G$28/'Fixed data'!$C$7</f>
        <v>3.7240637485970816E-3</v>
      </c>
      <c r="Q32" s="33">
        <f>$G$28/'Fixed data'!$C$7</f>
        <v>3.7240637485970816E-3</v>
      </c>
      <c r="R32" s="33">
        <f>$G$28/'Fixed data'!$C$7</f>
        <v>3.7240637485970816E-3</v>
      </c>
      <c r="S32" s="33">
        <f>$G$28/'Fixed data'!$C$7</f>
        <v>3.7240637485970816E-3</v>
      </c>
      <c r="T32" s="33">
        <f>$G$28/'Fixed data'!$C$7</f>
        <v>3.7240637485970816E-3</v>
      </c>
      <c r="U32" s="33">
        <f>$G$28/'Fixed data'!$C$7</f>
        <v>3.7240637485970816E-3</v>
      </c>
      <c r="V32" s="33">
        <f>$G$28/'Fixed data'!$C$7</f>
        <v>3.7240637485970816E-3</v>
      </c>
      <c r="W32" s="33">
        <f>$G$28/'Fixed data'!$C$7</f>
        <v>3.7240637485970816E-3</v>
      </c>
      <c r="X32" s="33">
        <f>$G$28/'Fixed data'!$C$7</f>
        <v>3.7240637485970816E-3</v>
      </c>
      <c r="Y32" s="33">
        <f>$G$28/'Fixed data'!$C$7</f>
        <v>3.7240637485970816E-3</v>
      </c>
      <c r="Z32" s="33">
        <f>$G$28/'Fixed data'!$C$7</f>
        <v>3.7240637485970816E-3</v>
      </c>
      <c r="AA32" s="33">
        <f>$G$28/'Fixed data'!$C$7</f>
        <v>3.7240637485970816E-3</v>
      </c>
      <c r="AB32" s="33">
        <f>$G$28/'Fixed data'!$C$7</f>
        <v>3.7240637485970816E-3</v>
      </c>
      <c r="AC32" s="33">
        <f>$G$28/'Fixed data'!$C$7</f>
        <v>3.7240637485970816E-3</v>
      </c>
      <c r="AD32" s="33">
        <f>$G$28/'Fixed data'!$C$7</f>
        <v>3.7240637485970816E-3</v>
      </c>
      <c r="AE32" s="33">
        <f>$G$28/'Fixed data'!$C$7</f>
        <v>3.7240637485970816E-3</v>
      </c>
      <c r="AF32" s="33">
        <f>$G$28/'Fixed data'!$C$7</f>
        <v>3.7240637485970816E-3</v>
      </c>
      <c r="AG32" s="33">
        <f>$G$28/'Fixed data'!$C$7</f>
        <v>3.7240637485970816E-3</v>
      </c>
      <c r="AH32" s="33">
        <f>$G$28/'Fixed data'!$C$7</f>
        <v>3.7240637485970816E-3</v>
      </c>
      <c r="AI32" s="33">
        <f>$G$28/'Fixed data'!$C$7</f>
        <v>3.7240637485970816E-3</v>
      </c>
      <c r="AJ32" s="33">
        <f>$G$28/'Fixed data'!$C$7</f>
        <v>3.7240637485970816E-3</v>
      </c>
      <c r="AK32" s="33">
        <f>$G$28/'Fixed data'!$C$7</f>
        <v>3.7240637485970816E-3</v>
      </c>
      <c r="AL32" s="33">
        <f>$G$28/'Fixed data'!$C$7</f>
        <v>3.7240637485970816E-3</v>
      </c>
      <c r="AM32" s="33">
        <f>$G$28/'Fixed data'!$C$7</f>
        <v>3.7240637485970816E-3</v>
      </c>
      <c r="AN32" s="33">
        <f>$G$28/'Fixed data'!$C$7</f>
        <v>3.7240637485970816E-3</v>
      </c>
      <c r="AO32" s="33">
        <f>$G$28/'Fixed data'!$C$7</f>
        <v>3.7240637485970816E-3</v>
      </c>
      <c r="AP32" s="33">
        <f>$G$28/'Fixed data'!$C$7</f>
        <v>3.7240637485970816E-3</v>
      </c>
      <c r="AQ32" s="33">
        <f>$G$28/'Fixed data'!$C$7</f>
        <v>3.7240637485970816E-3</v>
      </c>
      <c r="AR32" s="33">
        <f>$G$28/'Fixed data'!$C$7</f>
        <v>3.7240637485970816E-3</v>
      </c>
      <c r="AS32" s="33">
        <f>$G$28/'Fixed data'!$C$7</f>
        <v>3.7240637485970816E-3</v>
      </c>
      <c r="AT32" s="33">
        <f>$G$28/'Fixed data'!$C$7</f>
        <v>3.7240637485970816E-3</v>
      </c>
      <c r="AU32" s="33">
        <f>$G$28/'Fixed data'!$C$7</f>
        <v>3.7240637485970816E-3</v>
      </c>
      <c r="AV32" s="33">
        <f>$G$28/'Fixed data'!$C$7</f>
        <v>3.7240637485970816E-3</v>
      </c>
      <c r="AW32" s="33">
        <f>$G$28/'Fixed data'!$C$7</f>
        <v>3.7240637485970816E-3</v>
      </c>
      <c r="AX32" s="33">
        <f>$G$28/'Fixed data'!$C$7</f>
        <v>3.7240637485970816E-3</v>
      </c>
      <c r="AY32" s="33">
        <f>$G$28/'Fixed data'!$C$7</f>
        <v>3.7240637485970816E-3</v>
      </c>
      <c r="AZ32" s="33">
        <f>$G$28/'Fixed data'!$C$7</f>
        <v>3.7240637485970816E-3</v>
      </c>
      <c r="BA32" s="33"/>
      <c r="BB32" s="33"/>
      <c r="BC32" s="33"/>
      <c r="BD32" s="33"/>
    </row>
    <row r="33" spans="1:57" ht="16.5" hidden="1" customHeight="1" outlineLevel="1" x14ac:dyDescent="0.35">
      <c r="A33" s="115"/>
      <c r="B33" s="8" t="s">
        <v>4</v>
      </c>
      <c r="C33" s="10" t="s">
        <v>56</v>
      </c>
      <c r="D33" s="8" t="s">
        <v>40</v>
      </c>
      <c r="F33" s="33"/>
      <c r="G33" s="33"/>
      <c r="H33" s="33"/>
      <c r="I33" s="33">
        <f>$H$28/'Fixed data'!$C$7</f>
        <v>-3.4979234714003944E-3</v>
      </c>
      <c r="J33" s="33">
        <f>$H$28/'Fixed data'!$C$7</f>
        <v>-3.4979234714003944E-3</v>
      </c>
      <c r="K33" s="33">
        <f>$H$28/'Fixed data'!$C$7</f>
        <v>-3.4979234714003944E-3</v>
      </c>
      <c r="L33" s="33">
        <f>$H$28/'Fixed data'!$C$7</f>
        <v>-3.4979234714003944E-3</v>
      </c>
      <c r="M33" s="33">
        <f>$H$28/'Fixed data'!$C$7</f>
        <v>-3.4979234714003944E-3</v>
      </c>
      <c r="N33" s="33">
        <f>$H$28/'Fixed data'!$C$7</f>
        <v>-3.4979234714003944E-3</v>
      </c>
      <c r="O33" s="33">
        <f>$H$28/'Fixed data'!$C$7</f>
        <v>-3.4979234714003944E-3</v>
      </c>
      <c r="P33" s="33">
        <f>$H$28/'Fixed data'!$C$7</f>
        <v>-3.4979234714003944E-3</v>
      </c>
      <c r="Q33" s="33">
        <f>$H$28/'Fixed data'!$C$7</f>
        <v>-3.4979234714003944E-3</v>
      </c>
      <c r="R33" s="33">
        <f>$H$28/'Fixed data'!$C$7</f>
        <v>-3.4979234714003944E-3</v>
      </c>
      <c r="S33" s="33">
        <f>$H$28/'Fixed data'!$C$7</f>
        <v>-3.4979234714003944E-3</v>
      </c>
      <c r="T33" s="33">
        <f>$H$28/'Fixed data'!$C$7</f>
        <v>-3.4979234714003944E-3</v>
      </c>
      <c r="U33" s="33">
        <f>$H$28/'Fixed data'!$C$7</f>
        <v>-3.4979234714003944E-3</v>
      </c>
      <c r="V33" s="33">
        <f>$H$28/'Fixed data'!$C$7</f>
        <v>-3.4979234714003944E-3</v>
      </c>
      <c r="W33" s="33">
        <f>$H$28/'Fixed data'!$C$7</f>
        <v>-3.4979234714003944E-3</v>
      </c>
      <c r="X33" s="33">
        <f>$H$28/'Fixed data'!$C$7</f>
        <v>-3.4979234714003944E-3</v>
      </c>
      <c r="Y33" s="33">
        <f>$H$28/'Fixed data'!$C$7</f>
        <v>-3.4979234714003944E-3</v>
      </c>
      <c r="Z33" s="33">
        <f>$H$28/'Fixed data'!$C$7</f>
        <v>-3.4979234714003944E-3</v>
      </c>
      <c r="AA33" s="33">
        <f>$H$28/'Fixed data'!$C$7</f>
        <v>-3.4979234714003944E-3</v>
      </c>
      <c r="AB33" s="33">
        <f>$H$28/'Fixed data'!$C$7</f>
        <v>-3.4979234714003944E-3</v>
      </c>
      <c r="AC33" s="33">
        <f>$H$28/'Fixed data'!$C$7</f>
        <v>-3.4979234714003944E-3</v>
      </c>
      <c r="AD33" s="33">
        <f>$H$28/'Fixed data'!$C$7</f>
        <v>-3.4979234714003944E-3</v>
      </c>
      <c r="AE33" s="33">
        <f>$H$28/'Fixed data'!$C$7</f>
        <v>-3.4979234714003944E-3</v>
      </c>
      <c r="AF33" s="33">
        <f>$H$28/'Fixed data'!$C$7</f>
        <v>-3.4979234714003944E-3</v>
      </c>
      <c r="AG33" s="33">
        <f>$H$28/'Fixed data'!$C$7</f>
        <v>-3.4979234714003944E-3</v>
      </c>
      <c r="AH33" s="33">
        <f>$H$28/'Fixed data'!$C$7</f>
        <v>-3.4979234714003944E-3</v>
      </c>
      <c r="AI33" s="33">
        <f>$H$28/'Fixed data'!$C$7</f>
        <v>-3.4979234714003944E-3</v>
      </c>
      <c r="AJ33" s="33">
        <f>$H$28/'Fixed data'!$C$7</f>
        <v>-3.4979234714003944E-3</v>
      </c>
      <c r="AK33" s="33">
        <f>$H$28/'Fixed data'!$C$7</f>
        <v>-3.4979234714003944E-3</v>
      </c>
      <c r="AL33" s="33">
        <f>$H$28/'Fixed data'!$C$7</f>
        <v>-3.4979234714003944E-3</v>
      </c>
      <c r="AM33" s="33">
        <f>$H$28/'Fixed data'!$C$7</f>
        <v>-3.4979234714003944E-3</v>
      </c>
      <c r="AN33" s="33">
        <f>$H$28/'Fixed data'!$C$7</f>
        <v>-3.4979234714003944E-3</v>
      </c>
      <c r="AO33" s="33">
        <f>$H$28/'Fixed data'!$C$7</f>
        <v>-3.4979234714003944E-3</v>
      </c>
      <c r="AP33" s="33">
        <f>$H$28/'Fixed data'!$C$7</f>
        <v>-3.4979234714003944E-3</v>
      </c>
      <c r="AQ33" s="33">
        <f>$H$28/'Fixed data'!$C$7</f>
        <v>-3.4979234714003944E-3</v>
      </c>
      <c r="AR33" s="33">
        <f>$H$28/'Fixed data'!$C$7</f>
        <v>-3.4979234714003944E-3</v>
      </c>
      <c r="AS33" s="33">
        <f>$H$28/'Fixed data'!$C$7</f>
        <v>-3.4979234714003944E-3</v>
      </c>
      <c r="AT33" s="33">
        <f>$H$28/'Fixed data'!$C$7</f>
        <v>-3.4979234714003944E-3</v>
      </c>
      <c r="AU33" s="33">
        <f>$H$28/'Fixed data'!$C$7</f>
        <v>-3.4979234714003944E-3</v>
      </c>
      <c r="AV33" s="33">
        <f>$H$28/'Fixed data'!$C$7</f>
        <v>-3.4979234714003944E-3</v>
      </c>
      <c r="AW33" s="33">
        <f>$H$28/'Fixed data'!$C$7</f>
        <v>-3.4979234714003944E-3</v>
      </c>
      <c r="AX33" s="33">
        <f>$H$28/'Fixed data'!$C$7</f>
        <v>-3.4979234714003944E-3</v>
      </c>
      <c r="AY33" s="33">
        <f>$H$28/'Fixed data'!$C$7</f>
        <v>-3.4979234714003944E-3</v>
      </c>
      <c r="AZ33" s="33">
        <f>$H$28/'Fixed data'!$C$7</f>
        <v>-3.4979234714003944E-3</v>
      </c>
      <c r="BA33" s="33">
        <f>$H$28/'Fixed data'!$C$7</f>
        <v>-3.4979234714003944E-3</v>
      </c>
      <c r="BB33" s="33"/>
      <c r="BC33" s="33"/>
      <c r="BD33" s="33"/>
    </row>
    <row r="34" spans="1:57" ht="16.5" hidden="1" customHeight="1" outlineLevel="1" x14ac:dyDescent="0.35">
      <c r="A34" s="115"/>
      <c r="B34" s="8" t="s">
        <v>5</v>
      </c>
      <c r="C34" s="10" t="s">
        <v>57</v>
      </c>
      <c r="D34" s="8" t="s">
        <v>40</v>
      </c>
      <c r="F34" s="33"/>
      <c r="G34" s="33"/>
      <c r="H34" s="33"/>
      <c r="I34" s="33"/>
      <c r="J34" s="33">
        <f>$I$28/'Fixed data'!$C$7</f>
        <v>5.8666666666666679E-5</v>
      </c>
      <c r="K34" s="33">
        <f>$I$28/'Fixed data'!$C$7</f>
        <v>5.8666666666666679E-5</v>
      </c>
      <c r="L34" s="33">
        <f>$I$28/'Fixed data'!$C$7</f>
        <v>5.8666666666666679E-5</v>
      </c>
      <c r="M34" s="33">
        <f>$I$28/'Fixed data'!$C$7</f>
        <v>5.8666666666666679E-5</v>
      </c>
      <c r="N34" s="33">
        <f>$I$28/'Fixed data'!$C$7</f>
        <v>5.8666666666666679E-5</v>
      </c>
      <c r="O34" s="33">
        <f>$I$28/'Fixed data'!$C$7</f>
        <v>5.8666666666666679E-5</v>
      </c>
      <c r="P34" s="33">
        <f>$I$28/'Fixed data'!$C$7</f>
        <v>5.8666666666666679E-5</v>
      </c>
      <c r="Q34" s="33">
        <f>$I$28/'Fixed data'!$C$7</f>
        <v>5.8666666666666679E-5</v>
      </c>
      <c r="R34" s="33">
        <f>$I$28/'Fixed data'!$C$7</f>
        <v>5.8666666666666679E-5</v>
      </c>
      <c r="S34" s="33">
        <f>$I$28/'Fixed data'!$C$7</f>
        <v>5.8666666666666679E-5</v>
      </c>
      <c r="T34" s="33">
        <f>$I$28/'Fixed data'!$C$7</f>
        <v>5.8666666666666679E-5</v>
      </c>
      <c r="U34" s="33">
        <f>$I$28/'Fixed data'!$C$7</f>
        <v>5.8666666666666679E-5</v>
      </c>
      <c r="V34" s="33">
        <f>$I$28/'Fixed data'!$C$7</f>
        <v>5.8666666666666679E-5</v>
      </c>
      <c r="W34" s="33">
        <f>$I$28/'Fixed data'!$C$7</f>
        <v>5.8666666666666679E-5</v>
      </c>
      <c r="X34" s="33">
        <f>$I$28/'Fixed data'!$C$7</f>
        <v>5.8666666666666679E-5</v>
      </c>
      <c r="Y34" s="33">
        <f>$I$28/'Fixed data'!$C$7</f>
        <v>5.8666666666666679E-5</v>
      </c>
      <c r="Z34" s="33">
        <f>$I$28/'Fixed data'!$C$7</f>
        <v>5.8666666666666679E-5</v>
      </c>
      <c r="AA34" s="33">
        <f>$I$28/'Fixed data'!$C$7</f>
        <v>5.8666666666666679E-5</v>
      </c>
      <c r="AB34" s="33">
        <f>$I$28/'Fixed data'!$C$7</f>
        <v>5.8666666666666679E-5</v>
      </c>
      <c r="AC34" s="33">
        <f>$I$28/'Fixed data'!$C$7</f>
        <v>5.8666666666666679E-5</v>
      </c>
      <c r="AD34" s="33">
        <f>$I$28/'Fixed data'!$C$7</f>
        <v>5.8666666666666679E-5</v>
      </c>
      <c r="AE34" s="33">
        <f>$I$28/'Fixed data'!$C$7</f>
        <v>5.8666666666666679E-5</v>
      </c>
      <c r="AF34" s="33">
        <f>$I$28/'Fixed data'!$C$7</f>
        <v>5.8666666666666679E-5</v>
      </c>
      <c r="AG34" s="33">
        <f>$I$28/'Fixed data'!$C$7</f>
        <v>5.8666666666666679E-5</v>
      </c>
      <c r="AH34" s="33">
        <f>$I$28/'Fixed data'!$C$7</f>
        <v>5.8666666666666679E-5</v>
      </c>
      <c r="AI34" s="33">
        <f>$I$28/'Fixed data'!$C$7</f>
        <v>5.8666666666666679E-5</v>
      </c>
      <c r="AJ34" s="33">
        <f>$I$28/'Fixed data'!$C$7</f>
        <v>5.8666666666666679E-5</v>
      </c>
      <c r="AK34" s="33">
        <f>$I$28/'Fixed data'!$C$7</f>
        <v>5.8666666666666679E-5</v>
      </c>
      <c r="AL34" s="33">
        <f>$I$28/'Fixed data'!$C$7</f>
        <v>5.8666666666666679E-5</v>
      </c>
      <c r="AM34" s="33">
        <f>$I$28/'Fixed data'!$C$7</f>
        <v>5.8666666666666679E-5</v>
      </c>
      <c r="AN34" s="33">
        <f>$I$28/'Fixed data'!$C$7</f>
        <v>5.8666666666666679E-5</v>
      </c>
      <c r="AO34" s="33">
        <f>$I$28/'Fixed data'!$C$7</f>
        <v>5.8666666666666679E-5</v>
      </c>
      <c r="AP34" s="33">
        <f>$I$28/'Fixed data'!$C$7</f>
        <v>5.8666666666666679E-5</v>
      </c>
      <c r="AQ34" s="33">
        <f>$I$28/'Fixed data'!$C$7</f>
        <v>5.8666666666666679E-5</v>
      </c>
      <c r="AR34" s="33">
        <f>$I$28/'Fixed data'!$C$7</f>
        <v>5.8666666666666679E-5</v>
      </c>
      <c r="AS34" s="33">
        <f>$I$28/'Fixed data'!$C$7</f>
        <v>5.8666666666666679E-5</v>
      </c>
      <c r="AT34" s="33">
        <f>$I$28/'Fixed data'!$C$7</f>
        <v>5.8666666666666679E-5</v>
      </c>
      <c r="AU34" s="33">
        <f>$I$28/'Fixed data'!$C$7</f>
        <v>5.8666666666666679E-5</v>
      </c>
      <c r="AV34" s="33">
        <f>$I$28/'Fixed data'!$C$7</f>
        <v>5.8666666666666679E-5</v>
      </c>
      <c r="AW34" s="33">
        <f>$I$28/'Fixed data'!$C$7</f>
        <v>5.8666666666666679E-5</v>
      </c>
      <c r="AX34" s="33">
        <f>$I$28/'Fixed data'!$C$7</f>
        <v>5.8666666666666679E-5</v>
      </c>
      <c r="AY34" s="33">
        <f>$I$28/'Fixed data'!$C$7</f>
        <v>5.8666666666666679E-5</v>
      </c>
      <c r="AZ34" s="33">
        <f>$I$28/'Fixed data'!$C$7</f>
        <v>5.8666666666666679E-5</v>
      </c>
      <c r="BA34" s="33">
        <f>$I$28/'Fixed data'!$C$7</f>
        <v>5.8666666666666679E-5</v>
      </c>
      <c r="BB34" s="33">
        <f>$I$28/'Fixed data'!$C$7</f>
        <v>5.8666666666666679E-5</v>
      </c>
      <c r="BC34" s="33"/>
      <c r="BD34" s="33"/>
    </row>
    <row r="35" spans="1:57" ht="16.5" hidden="1" customHeight="1" outlineLevel="1" x14ac:dyDescent="0.35">
      <c r="A35" s="115"/>
      <c r="B35" s="8" t="s">
        <v>6</v>
      </c>
      <c r="C35" s="10" t="s">
        <v>58</v>
      </c>
      <c r="D35" s="8" t="s">
        <v>40</v>
      </c>
      <c r="F35" s="33"/>
      <c r="G35" s="33"/>
      <c r="H35" s="33"/>
      <c r="I35" s="33"/>
      <c r="J35" s="33"/>
      <c r="K35" s="33">
        <f>$J$28/'Fixed data'!$C$7</f>
        <v>5.865074626865673E-5</v>
      </c>
      <c r="L35" s="33">
        <f>$J$28/'Fixed data'!$C$7</f>
        <v>5.865074626865673E-5</v>
      </c>
      <c r="M35" s="33">
        <f>$J$28/'Fixed data'!$C$7</f>
        <v>5.865074626865673E-5</v>
      </c>
      <c r="N35" s="33">
        <f>$J$28/'Fixed data'!$C$7</f>
        <v>5.865074626865673E-5</v>
      </c>
      <c r="O35" s="33">
        <f>$J$28/'Fixed data'!$C$7</f>
        <v>5.865074626865673E-5</v>
      </c>
      <c r="P35" s="33">
        <f>$J$28/'Fixed data'!$C$7</f>
        <v>5.865074626865673E-5</v>
      </c>
      <c r="Q35" s="33">
        <f>$J$28/'Fixed data'!$C$7</f>
        <v>5.865074626865673E-5</v>
      </c>
      <c r="R35" s="33">
        <f>$J$28/'Fixed data'!$C$7</f>
        <v>5.865074626865673E-5</v>
      </c>
      <c r="S35" s="33">
        <f>$J$28/'Fixed data'!$C$7</f>
        <v>5.865074626865673E-5</v>
      </c>
      <c r="T35" s="33">
        <f>$J$28/'Fixed data'!$C$7</f>
        <v>5.865074626865673E-5</v>
      </c>
      <c r="U35" s="33">
        <f>$J$28/'Fixed data'!$C$7</f>
        <v>5.865074626865673E-5</v>
      </c>
      <c r="V35" s="33">
        <f>$J$28/'Fixed data'!$C$7</f>
        <v>5.865074626865673E-5</v>
      </c>
      <c r="W35" s="33">
        <f>$J$28/'Fixed data'!$C$7</f>
        <v>5.865074626865673E-5</v>
      </c>
      <c r="X35" s="33">
        <f>$J$28/'Fixed data'!$C$7</f>
        <v>5.865074626865673E-5</v>
      </c>
      <c r="Y35" s="33">
        <f>$J$28/'Fixed data'!$C$7</f>
        <v>5.865074626865673E-5</v>
      </c>
      <c r="Z35" s="33">
        <f>$J$28/'Fixed data'!$C$7</f>
        <v>5.865074626865673E-5</v>
      </c>
      <c r="AA35" s="33">
        <f>$J$28/'Fixed data'!$C$7</f>
        <v>5.865074626865673E-5</v>
      </c>
      <c r="AB35" s="33">
        <f>$J$28/'Fixed data'!$C$7</f>
        <v>5.865074626865673E-5</v>
      </c>
      <c r="AC35" s="33">
        <f>$J$28/'Fixed data'!$C$7</f>
        <v>5.865074626865673E-5</v>
      </c>
      <c r="AD35" s="33">
        <f>$J$28/'Fixed data'!$C$7</f>
        <v>5.865074626865673E-5</v>
      </c>
      <c r="AE35" s="33">
        <f>$J$28/'Fixed data'!$C$7</f>
        <v>5.865074626865673E-5</v>
      </c>
      <c r="AF35" s="33">
        <f>$J$28/'Fixed data'!$C$7</f>
        <v>5.865074626865673E-5</v>
      </c>
      <c r="AG35" s="33">
        <f>$J$28/'Fixed data'!$C$7</f>
        <v>5.865074626865673E-5</v>
      </c>
      <c r="AH35" s="33">
        <f>$J$28/'Fixed data'!$C$7</f>
        <v>5.865074626865673E-5</v>
      </c>
      <c r="AI35" s="33">
        <f>$J$28/'Fixed data'!$C$7</f>
        <v>5.865074626865673E-5</v>
      </c>
      <c r="AJ35" s="33">
        <f>$J$28/'Fixed data'!$C$7</f>
        <v>5.865074626865673E-5</v>
      </c>
      <c r="AK35" s="33">
        <f>$J$28/'Fixed data'!$C$7</f>
        <v>5.865074626865673E-5</v>
      </c>
      <c r="AL35" s="33">
        <f>$J$28/'Fixed data'!$C$7</f>
        <v>5.865074626865673E-5</v>
      </c>
      <c r="AM35" s="33">
        <f>$J$28/'Fixed data'!$C$7</f>
        <v>5.865074626865673E-5</v>
      </c>
      <c r="AN35" s="33">
        <f>$J$28/'Fixed data'!$C$7</f>
        <v>5.865074626865673E-5</v>
      </c>
      <c r="AO35" s="33">
        <f>$J$28/'Fixed data'!$C$7</f>
        <v>5.865074626865673E-5</v>
      </c>
      <c r="AP35" s="33">
        <f>$J$28/'Fixed data'!$C$7</f>
        <v>5.865074626865673E-5</v>
      </c>
      <c r="AQ35" s="33">
        <f>$J$28/'Fixed data'!$C$7</f>
        <v>5.865074626865673E-5</v>
      </c>
      <c r="AR35" s="33">
        <f>$J$28/'Fixed data'!$C$7</f>
        <v>5.865074626865673E-5</v>
      </c>
      <c r="AS35" s="33">
        <f>$J$28/'Fixed data'!$C$7</f>
        <v>5.865074626865673E-5</v>
      </c>
      <c r="AT35" s="33">
        <f>$J$28/'Fixed data'!$C$7</f>
        <v>5.865074626865673E-5</v>
      </c>
      <c r="AU35" s="33">
        <f>$J$28/'Fixed data'!$C$7</f>
        <v>5.865074626865673E-5</v>
      </c>
      <c r="AV35" s="33">
        <f>$J$28/'Fixed data'!$C$7</f>
        <v>5.865074626865673E-5</v>
      </c>
      <c r="AW35" s="33">
        <f>$J$28/'Fixed data'!$C$7</f>
        <v>5.865074626865673E-5</v>
      </c>
      <c r="AX35" s="33">
        <f>$J$28/'Fixed data'!$C$7</f>
        <v>5.865074626865673E-5</v>
      </c>
      <c r="AY35" s="33">
        <f>$J$28/'Fixed data'!$C$7</f>
        <v>5.865074626865673E-5</v>
      </c>
      <c r="AZ35" s="33">
        <f>$J$28/'Fixed data'!$C$7</f>
        <v>5.865074626865673E-5</v>
      </c>
      <c r="BA35" s="33">
        <f>$J$28/'Fixed data'!$C$7</f>
        <v>5.865074626865673E-5</v>
      </c>
      <c r="BB35" s="33">
        <f>$J$28/'Fixed data'!$C$7</f>
        <v>5.865074626865673E-5</v>
      </c>
      <c r="BC35" s="33">
        <f>$J$28/'Fixed data'!$C$7</f>
        <v>5.865074626865673E-5</v>
      </c>
      <c r="BD35" s="33"/>
    </row>
    <row r="36" spans="1:57" ht="16.5" hidden="1" customHeight="1" outlineLevel="1" x14ac:dyDescent="0.35">
      <c r="A36" s="115"/>
      <c r="B36" s="8" t="s">
        <v>32</v>
      </c>
      <c r="C36" s="10" t="s">
        <v>59</v>
      </c>
      <c r="D36" s="8" t="s">
        <v>40</v>
      </c>
      <c r="F36" s="33"/>
      <c r="G36" s="33"/>
      <c r="H36" s="33"/>
      <c r="I36" s="33"/>
      <c r="J36" s="33"/>
      <c r="K36" s="33"/>
      <c r="L36" s="33">
        <f>$K$28/'Fixed data'!$C$7</f>
        <v>5.8626326129666029E-5</v>
      </c>
      <c r="M36" s="33">
        <f>$K$28/'Fixed data'!$C$7</f>
        <v>5.8626326129666029E-5</v>
      </c>
      <c r="N36" s="33">
        <f>$K$28/'Fixed data'!$C$7</f>
        <v>5.8626326129666029E-5</v>
      </c>
      <c r="O36" s="33">
        <f>$K$28/'Fixed data'!$C$7</f>
        <v>5.8626326129666029E-5</v>
      </c>
      <c r="P36" s="33">
        <f>$K$28/'Fixed data'!$C$7</f>
        <v>5.8626326129666029E-5</v>
      </c>
      <c r="Q36" s="33">
        <f>$K$28/'Fixed data'!$C$7</f>
        <v>5.8626326129666029E-5</v>
      </c>
      <c r="R36" s="33">
        <f>$K$28/'Fixed data'!$C$7</f>
        <v>5.8626326129666029E-5</v>
      </c>
      <c r="S36" s="33">
        <f>$K$28/'Fixed data'!$C$7</f>
        <v>5.8626326129666029E-5</v>
      </c>
      <c r="T36" s="33">
        <f>$K$28/'Fixed data'!$C$7</f>
        <v>5.8626326129666029E-5</v>
      </c>
      <c r="U36" s="33">
        <f>$K$28/'Fixed data'!$C$7</f>
        <v>5.8626326129666029E-5</v>
      </c>
      <c r="V36" s="33">
        <f>$K$28/'Fixed data'!$C$7</f>
        <v>5.8626326129666029E-5</v>
      </c>
      <c r="W36" s="33">
        <f>$K$28/'Fixed data'!$C$7</f>
        <v>5.8626326129666029E-5</v>
      </c>
      <c r="X36" s="33">
        <f>$K$28/'Fixed data'!$C$7</f>
        <v>5.8626326129666029E-5</v>
      </c>
      <c r="Y36" s="33">
        <f>$K$28/'Fixed data'!$C$7</f>
        <v>5.8626326129666029E-5</v>
      </c>
      <c r="Z36" s="33">
        <f>$K$28/'Fixed data'!$C$7</f>
        <v>5.8626326129666029E-5</v>
      </c>
      <c r="AA36" s="33">
        <f>$K$28/'Fixed data'!$C$7</f>
        <v>5.8626326129666029E-5</v>
      </c>
      <c r="AB36" s="33">
        <f>$K$28/'Fixed data'!$C$7</f>
        <v>5.8626326129666029E-5</v>
      </c>
      <c r="AC36" s="33">
        <f>$K$28/'Fixed data'!$C$7</f>
        <v>5.8626326129666029E-5</v>
      </c>
      <c r="AD36" s="33">
        <f>$K$28/'Fixed data'!$C$7</f>
        <v>5.8626326129666029E-5</v>
      </c>
      <c r="AE36" s="33">
        <f>$K$28/'Fixed data'!$C$7</f>
        <v>5.8626326129666029E-5</v>
      </c>
      <c r="AF36" s="33">
        <f>$K$28/'Fixed data'!$C$7</f>
        <v>5.8626326129666029E-5</v>
      </c>
      <c r="AG36" s="33">
        <f>$K$28/'Fixed data'!$C$7</f>
        <v>5.8626326129666029E-5</v>
      </c>
      <c r="AH36" s="33">
        <f>$K$28/'Fixed data'!$C$7</f>
        <v>5.8626326129666029E-5</v>
      </c>
      <c r="AI36" s="33">
        <f>$K$28/'Fixed data'!$C$7</f>
        <v>5.8626326129666029E-5</v>
      </c>
      <c r="AJ36" s="33">
        <f>$K$28/'Fixed data'!$C$7</f>
        <v>5.8626326129666029E-5</v>
      </c>
      <c r="AK36" s="33">
        <f>$K$28/'Fixed data'!$C$7</f>
        <v>5.8626326129666029E-5</v>
      </c>
      <c r="AL36" s="33">
        <f>$K$28/'Fixed data'!$C$7</f>
        <v>5.8626326129666029E-5</v>
      </c>
      <c r="AM36" s="33">
        <f>$K$28/'Fixed data'!$C$7</f>
        <v>5.8626326129666029E-5</v>
      </c>
      <c r="AN36" s="33">
        <f>$K$28/'Fixed data'!$C$7</f>
        <v>5.8626326129666029E-5</v>
      </c>
      <c r="AO36" s="33">
        <f>$K$28/'Fixed data'!$C$7</f>
        <v>5.8626326129666029E-5</v>
      </c>
      <c r="AP36" s="33">
        <f>$K$28/'Fixed data'!$C$7</f>
        <v>5.8626326129666029E-5</v>
      </c>
      <c r="AQ36" s="33">
        <f>$K$28/'Fixed data'!$C$7</f>
        <v>5.8626326129666029E-5</v>
      </c>
      <c r="AR36" s="33">
        <f>$K$28/'Fixed data'!$C$7</f>
        <v>5.8626326129666029E-5</v>
      </c>
      <c r="AS36" s="33">
        <f>$K$28/'Fixed data'!$C$7</f>
        <v>5.8626326129666029E-5</v>
      </c>
      <c r="AT36" s="33">
        <f>$K$28/'Fixed data'!$C$7</f>
        <v>5.8626326129666029E-5</v>
      </c>
      <c r="AU36" s="33">
        <f>$K$28/'Fixed data'!$C$7</f>
        <v>5.8626326129666029E-5</v>
      </c>
      <c r="AV36" s="33">
        <f>$K$28/'Fixed data'!$C$7</f>
        <v>5.8626326129666029E-5</v>
      </c>
      <c r="AW36" s="33">
        <f>$K$28/'Fixed data'!$C$7</f>
        <v>5.8626326129666029E-5</v>
      </c>
      <c r="AX36" s="33">
        <f>$K$28/'Fixed data'!$C$7</f>
        <v>5.8626326129666029E-5</v>
      </c>
      <c r="AY36" s="33">
        <f>$K$28/'Fixed data'!$C$7</f>
        <v>5.8626326129666029E-5</v>
      </c>
      <c r="AZ36" s="33">
        <f>$K$28/'Fixed data'!$C$7</f>
        <v>5.8626326129666029E-5</v>
      </c>
      <c r="BA36" s="33">
        <f>$K$28/'Fixed data'!$C$7</f>
        <v>5.8626326129666029E-5</v>
      </c>
      <c r="BB36" s="33">
        <f>$K$28/'Fixed data'!$C$7</f>
        <v>5.8626326129666029E-5</v>
      </c>
      <c r="BC36" s="33">
        <f>$K$28/'Fixed data'!$C$7</f>
        <v>5.8626326129666029E-5</v>
      </c>
      <c r="BD36" s="33">
        <f>$K$28/'Fixed data'!$C$7</f>
        <v>5.8626326129666029E-5</v>
      </c>
    </row>
    <row r="37" spans="1:57" ht="16.5" hidden="1" customHeight="1" outlineLevel="1" x14ac:dyDescent="0.35">
      <c r="A37" s="115"/>
      <c r="B37" s="8" t="s">
        <v>33</v>
      </c>
      <c r="C37" s="10" t="s">
        <v>60</v>
      </c>
      <c r="D37" s="8" t="s">
        <v>40</v>
      </c>
      <c r="F37" s="33"/>
      <c r="G37" s="33"/>
      <c r="H37" s="33"/>
      <c r="I37" s="33"/>
      <c r="J37" s="33"/>
      <c r="K37" s="33"/>
      <c r="L37" s="33"/>
      <c r="M37" s="33">
        <f>$L$28/'Fixed data'!$C$7</f>
        <v>5.8601931034482769E-5</v>
      </c>
      <c r="N37" s="33">
        <f>$L$28/'Fixed data'!$C$7</f>
        <v>5.8601931034482769E-5</v>
      </c>
      <c r="O37" s="33">
        <f>$L$28/'Fixed data'!$C$7</f>
        <v>5.8601931034482769E-5</v>
      </c>
      <c r="P37" s="33">
        <f>$L$28/'Fixed data'!$C$7</f>
        <v>5.8601931034482769E-5</v>
      </c>
      <c r="Q37" s="33">
        <f>$L$28/'Fixed data'!$C$7</f>
        <v>5.8601931034482769E-5</v>
      </c>
      <c r="R37" s="33">
        <f>$L$28/'Fixed data'!$C$7</f>
        <v>5.8601931034482769E-5</v>
      </c>
      <c r="S37" s="33">
        <f>$L$28/'Fixed data'!$C$7</f>
        <v>5.8601931034482769E-5</v>
      </c>
      <c r="T37" s="33">
        <f>$L$28/'Fixed data'!$C$7</f>
        <v>5.8601931034482769E-5</v>
      </c>
      <c r="U37" s="33">
        <f>$L$28/'Fixed data'!$C$7</f>
        <v>5.8601931034482769E-5</v>
      </c>
      <c r="V37" s="33">
        <f>$L$28/'Fixed data'!$C$7</f>
        <v>5.8601931034482769E-5</v>
      </c>
      <c r="W37" s="33">
        <f>$L$28/'Fixed data'!$C$7</f>
        <v>5.8601931034482769E-5</v>
      </c>
      <c r="X37" s="33">
        <f>$L$28/'Fixed data'!$C$7</f>
        <v>5.8601931034482769E-5</v>
      </c>
      <c r="Y37" s="33">
        <f>$L$28/'Fixed data'!$C$7</f>
        <v>5.8601931034482769E-5</v>
      </c>
      <c r="Z37" s="33">
        <f>$L$28/'Fixed data'!$C$7</f>
        <v>5.8601931034482769E-5</v>
      </c>
      <c r="AA37" s="33">
        <f>$L$28/'Fixed data'!$C$7</f>
        <v>5.8601931034482769E-5</v>
      </c>
      <c r="AB37" s="33">
        <f>$L$28/'Fixed data'!$C$7</f>
        <v>5.8601931034482769E-5</v>
      </c>
      <c r="AC37" s="33">
        <f>$L$28/'Fixed data'!$C$7</f>
        <v>5.8601931034482769E-5</v>
      </c>
      <c r="AD37" s="33">
        <f>$L$28/'Fixed data'!$C$7</f>
        <v>5.8601931034482769E-5</v>
      </c>
      <c r="AE37" s="33">
        <f>$L$28/'Fixed data'!$C$7</f>
        <v>5.8601931034482769E-5</v>
      </c>
      <c r="AF37" s="33">
        <f>$L$28/'Fixed data'!$C$7</f>
        <v>5.8601931034482769E-5</v>
      </c>
      <c r="AG37" s="33">
        <f>$L$28/'Fixed data'!$C$7</f>
        <v>5.8601931034482769E-5</v>
      </c>
      <c r="AH37" s="33">
        <f>$L$28/'Fixed data'!$C$7</f>
        <v>5.8601931034482769E-5</v>
      </c>
      <c r="AI37" s="33">
        <f>$L$28/'Fixed data'!$C$7</f>
        <v>5.8601931034482769E-5</v>
      </c>
      <c r="AJ37" s="33">
        <f>$L$28/'Fixed data'!$C$7</f>
        <v>5.8601931034482769E-5</v>
      </c>
      <c r="AK37" s="33">
        <f>$L$28/'Fixed data'!$C$7</f>
        <v>5.8601931034482769E-5</v>
      </c>
      <c r="AL37" s="33">
        <f>$L$28/'Fixed data'!$C$7</f>
        <v>5.8601931034482769E-5</v>
      </c>
      <c r="AM37" s="33">
        <f>$L$28/'Fixed data'!$C$7</f>
        <v>5.8601931034482769E-5</v>
      </c>
      <c r="AN37" s="33">
        <f>$L$28/'Fixed data'!$C$7</f>
        <v>5.8601931034482769E-5</v>
      </c>
      <c r="AO37" s="33">
        <f>$L$28/'Fixed data'!$C$7</f>
        <v>5.8601931034482769E-5</v>
      </c>
      <c r="AP37" s="33">
        <f>$L$28/'Fixed data'!$C$7</f>
        <v>5.8601931034482769E-5</v>
      </c>
      <c r="AQ37" s="33">
        <f>$L$28/'Fixed data'!$C$7</f>
        <v>5.8601931034482769E-5</v>
      </c>
      <c r="AR37" s="33">
        <f>$L$28/'Fixed data'!$C$7</f>
        <v>5.8601931034482769E-5</v>
      </c>
      <c r="AS37" s="33">
        <f>$L$28/'Fixed data'!$C$7</f>
        <v>5.8601931034482769E-5</v>
      </c>
      <c r="AT37" s="33">
        <f>$L$28/'Fixed data'!$C$7</f>
        <v>5.8601931034482769E-5</v>
      </c>
      <c r="AU37" s="33">
        <f>$L$28/'Fixed data'!$C$7</f>
        <v>5.8601931034482769E-5</v>
      </c>
      <c r="AV37" s="33">
        <f>$L$28/'Fixed data'!$C$7</f>
        <v>5.8601931034482769E-5</v>
      </c>
      <c r="AW37" s="33">
        <f>$L$28/'Fixed data'!$C$7</f>
        <v>5.8601931034482769E-5</v>
      </c>
      <c r="AX37" s="33">
        <f>$L$28/'Fixed data'!$C$7</f>
        <v>5.8601931034482769E-5</v>
      </c>
      <c r="AY37" s="33">
        <f>$L$28/'Fixed data'!$C$7</f>
        <v>5.8601931034482769E-5</v>
      </c>
      <c r="AZ37" s="33">
        <f>$L$28/'Fixed data'!$C$7</f>
        <v>5.8601931034482769E-5</v>
      </c>
      <c r="BA37" s="33">
        <f>$L$28/'Fixed data'!$C$7</f>
        <v>5.8601931034482769E-5</v>
      </c>
      <c r="BB37" s="33">
        <f>$L$28/'Fixed data'!$C$7</f>
        <v>5.8601931034482769E-5</v>
      </c>
      <c r="BC37" s="33">
        <f>$L$28/'Fixed data'!$C$7</f>
        <v>5.8601931034482769E-5</v>
      </c>
      <c r="BD37" s="33">
        <f>$L$28/'Fixed data'!$C$7</f>
        <v>5.8601931034482769E-5</v>
      </c>
    </row>
    <row r="38" spans="1:57" ht="16.5" hidden="1" customHeight="1" outlineLevel="1" x14ac:dyDescent="0.35">
      <c r="A38" s="115"/>
      <c r="B38" s="8" t="s">
        <v>110</v>
      </c>
      <c r="C38" s="10" t="s">
        <v>132</v>
      </c>
      <c r="D38" s="8" t="s">
        <v>40</v>
      </c>
      <c r="F38" s="33"/>
      <c r="G38" s="33"/>
      <c r="H38" s="33"/>
      <c r="I38" s="33"/>
      <c r="J38" s="33"/>
      <c r="K38" s="33"/>
      <c r="L38" s="33"/>
      <c r="M38" s="33"/>
      <c r="N38" s="33">
        <f>$M$28/'Fixed data'!$C$7</f>
        <v>5.8666666666666679E-5</v>
      </c>
      <c r="O38" s="33">
        <f>$M$28/'Fixed data'!$C$7</f>
        <v>5.8666666666666679E-5</v>
      </c>
      <c r="P38" s="33">
        <f>$M$28/'Fixed data'!$C$7</f>
        <v>5.8666666666666679E-5</v>
      </c>
      <c r="Q38" s="33">
        <f>$M$28/'Fixed data'!$C$7</f>
        <v>5.8666666666666679E-5</v>
      </c>
      <c r="R38" s="33">
        <f>$M$28/'Fixed data'!$C$7</f>
        <v>5.8666666666666679E-5</v>
      </c>
      <c r="S38" s="33">
        <f>$M$28/'Fixed data'!$C$7</f>
        <v>5.8666666666666679E-5</v>
      </c>
      <c r="T38" s="33">
        <f>$M$28/'Fixed data'!$C$7</f>
        <v>5.8666666666666679E-5</v>
      </c>
      <c r="U38" s="33">
        <f>$M$28/'Fixed data'!$C$7</f>
        <v>5.8666666666666679E-5</v>
      </c>
      <c r="V38" s="33">
        <f>$M$28/'Fixed data'!$C$7</f>
        <v>5.8666666666666679E-5</v>
      </c>
      <c r="W38" s="33">
        <f>$M$28/'Fixed data'!$C$7</f>
        <v>5.8666666666666679E-5</v>
      </c>
      <c r="X38" s="33">
        <f>$M$28/'Fixed data'!$C$7</f>
        <v>5.8666666666666679E-5</v>
      </c>
      <c r="Y38" s="33">
        <f>$M$28/'Fixed data'!$C$7</f>
        <v>5.8666666666666679E-5</v>
      </c>
      <c r="Z38" s="33">
        <f>$M$28/'Fixed data'!$C$7</f>
        <v>5.8666666666666679E-5</v>
      </c>
      <c r="AA38" s="33">
        <f>$M$28/'Fixed data'!$C$7</f>
        <v>5.8666666666666679E-5</v>
      </c>
      <c r="AB38" s="33">
        <f>$M$28/'Fixed data'!$C$7</f>
        <v>5.8666666666666679E-5</v>
      </c>
      <c r="AC38" s="33">
        <f>$M$28/'Fixed data'!$C$7</f>
        <v>5.8666666666666679E-5</v>
      </c>
      <c r="AD38" s="33">
        <f>$M$28/'Fixed data'!$C$7</f>
        <v>5.8666666666666679E-5</v>
      </c>
      <c r="AE38" s="33">
        <f>$M$28/'Fixed data'!$C$7</f>
        <v>5.8666666666666679E-5</v>
      </c>
      <c r="AF38" s="33">
        <f>$M$28/'Fixed data'!$C$7</f>
        <v>5.8666666666666679E-5</v>
      </c>
      <c r="AG38" s="33">
        <f>$M$28/'Fixed data'!$C$7</f>
        <v>5.8666666666666679E-5</v>
      </c>
      <c r="AH38" s="33">
        <f>$M$28/'Fixed data'!$C$7</f>
        <v>5.8666666666666679E-5</v>
      </c>
      <c r="AI38" s="33">
        <f>$M$28/'Fixed data'!$C$7</f>
        <v>5.8666666666666679E-5</v>
      </c>
      <c r="AJ38" s="33">
        <f>$M$28/'Fixed data'!$C$7</f>
        <v>5.8666666666666679E-5</v>
      </c>
      <c r="AK38" s="33">
        <f>$M$28/'Fixed data'!$C$7</f>
        <v>5.8666666666666679E-5</v>
      </c>
      <c r="AL38" s="33">
        <f>$M$28/'Fixed data'!$C$7</f>
        <v>5.8666666666666679E-5</v>
      </c>
      <c r="AM38" s="33">
        <f>$M$28/'Fixed data'!$C$7</f>
        <v>5.8666666666666679E-5</v>
      </c>
      <c r="AN38" s="33">
        <f>$M$28/'Fixed data'!$C$7</f>
        <v>5.8666666666666679E-5</v>
      </c>
      <c r="AO38" s="33">
        <f>$M$28/'Fixed data'!$C$7</f>
        <v>5.8666666666666679E-5</v>
      </c>
      <c r="AP38" s="33">
        <f>$M$28/'Fixed data'!$C$7</f>
        <v>5.8666666666666679E-5</v>
      </c>
      <c r="AQ38" s="33">
        <f>$M$28/'Fixed data'!$C$7</f>
        <v>5.8666666666666679E-5</v>
      </c>
      <c r="AR38" s="33">
        <f>$M$28/'Fixed data'!$C$7</f>
        <v>5.8666666666666679E-5</v>
      </c>
      <c r="AS38" s="33">
        <f>$M$28/'Fixed data'!$C$7</f>
        <v>5.8666666666666679E-5</v>
      </c>
      <c r="AT38" s="33">
        <f>$M$28/'Fixed data'!$C$7</f>
        <v>5.8666666666666679E-5</v>
      </c>
      <c r="AU38" s="33">
        <f>$M$28/'Fixed data'!$C$7</f>
        <v>5.8666666666666679E-5</v>
      </c>
      <c r="AV38" s="33">
        <f>$M$28/'Fixed data'!$C$7</f>
        <v>5.8666666666666679E-5</v>
      </c>
      <c r="AW38" s="33">
        <f>$M$28/'Fixed data'!$C$7</f>
        <v>5.8666666666666679E-5</v>
      </c>
      <c r="AX38" s="33">
        <f>$M$28/'Fixed data'!$C$7</f>
        <v>5.8666666666666679E-5</v>
      </c>
      <c r="AY38" s="33">
        <f>$M$28/'Fixed data'!$C$7</f>
        <v>5.8666666666666679E-5</v>
      </c>
      <c r="AZ38" s="33">
        <f>$M$28/'Fixed data'!$C$7</f>
        <v>5.8666666666666679E-5</v>
      </c>
      <c r="BA38" s="33">
        <f>$M$28/'Fixed data'!$C$7</f>
        <v>5.8666666666666679E-5</v>
      </c>
      <c r="BB38" s="33">
        <f>$M$28/'Fixed data'!$C$7</f>
        <v>5.8666666666666679E-5</v>
      </c>
      <c r="BC38" s="33">
        <f>$M$28/'Fixed data'!$C$7</f>
        <v>5.8666666666666679E-5</v>
      </c>
      <c r="BD38" s="33">
        <f>$M$28/'Fixed data'!$C$7</f>
        <v>5.8666666666666679E-5</v>
      </c>
      <c r="BE38" s="33"/>
    </row>
    <row r="39" spans="1:57" ht="16.5" hidden="1" customHeight="1" outlineLevel="1" x14ac:dyDescent="0.35">
      <c r="A39" s="115"/>
      <c r="B39" s="8" t="s">
        <v>111</v>
      </c>
      <c r="C39" s="10" t="s">
        <v>133</v>
      </c>
      <c r="D39" s="8" t="s">
        <v>40</v>
      </c>
      <c r="F39" s="33"/>
      <c r="G39" s="33"/>
      <c r="H39" s="33"/>
      <c r="I39" s="33"/>
      <c r="J39" s="33"/>
      <c r="K39" s="33"/>
      <c r="L39" s="33"/>
      <c r="M39" s="33"/>
      <c r="N39" s="33"/>
      <c r="O39" s="33">
        <f>$N$28/'Fixed data'!$C$7</f>
        <v>5.8666666666666679E-5</v>
      </c>
      <c r="P39" s="33">
        <f>$N$28/'Fixed data'!$C$7</f>
        <v>5.8666666666666679E-5</v>
      </c>
      <c r="Q39" s="33">
        <f>$N$28/'Fixed data'!$C$7</f>
        <v>5.8666666666666679E-5</v>
      </c>
      <c r="R39" s="33">
        <f>$N$28/'Fixed data'!$C$7</f>
        <v>5.8666666666666679E-5</v>
      </c>
      <c r="S39" s="33">
        <f>$N$28/'Fixed data'!$C$7</f>
        <v>5.8666666666666679E-5</v>
      </c>
      <c r="T39" s="33">
        <f>$N$28/'Fixed data'!$C$7</f>
        <v>5.8666666666666679E-5</v>
      </c>
      <c r="U39" s="33">
        <f>$N$28/'Fixed data'!$C$7</f>
        <v>5.8666666666666679E-5</v>
      </c>
      <c r="V39" s="33">
        <f>$N$28/'Fixed data'!$C$7</f>
        <v>5.8666666666666679E-5</v>
      </c>
      <c r="W39" s="33">
        <f>$N$28/'Fixed data'!$C$7</f>
        <v>5.8666666666666679E-5</v>
      </c>
      <c r="X39" s="33">
        <f>$N$28/'Fixed data'!$C$7</f>
        <v>5.8666666666666679E-5</v>
      </c>
      <c r="Y39" s="33">
        <f>$N$28/'Fixed data'!$C$7</f>
        <v>5.8666666666666679E-5</v>
      </c>
      <c r="Z39" s="33">
        <f>$N$28/'Fixed data'!$C$7</f>
        <v>5.8666666666666679E-5</v>
      </c>
      <c r="AA39" s="33">
        <f>$N$28/'Fixed data'!$C$7</f>
        <v>5.8666666666666679E-5</v>
      </c>
      <c r="AB39" s="33">
        <f>$N$28/'Fixed data'!$C$7</f>
        <v>5.8666666666666679E-5</v>
      </c>
      <c r="AC39" s="33">
        <f>$N$28/'Fixed data'!$C$7</f>
        <v>5.8666666666666679E-5</v>
      </c>
      <c r="AD39" s="33">
        <f>$N$28/'Fixed data'!$C$7</f>
        <v>5.8666666666666679E-5</v>
      </c>
      <c r="AE39" s="33">
        <f>$N$28/'Fixed data'!$C$7</f>
        <v>5.8666666666666679E-5</v>
      </c>
      <c r="AF39" s="33">
        <f>$N$28/'Fixed data'!$C$7</f>
        <v>5.8666666666666679E-5</v>
      </c>
      <c r="AG39" s="33">
        <f>$N$28/'Fixed data'!$C$7</f>
        <v>5.8666666666666679E-5</v>
      </c>
      <c r="AH39" s="33">
        <f>$N$28/'Fixed data'!$C$7</f>
        <v>5.8666666666666679E-5</v>
      </c>
      <c r="AI39" s="33">
        <f>$N$28/'Fixed data'!$C$7</f>
        <v>5.8666666666666679E-5</v>
      </c>
      <c r="AJ39" s="33">
        <f>$N$28/'Fixed data'!$C$7</f>
        <v>5.8666666666666679E-5</v>
      </c>
      <c r="AK39" s="33">
        <f>$N$28/'Fixed data'!$C$7</f>
        <v>5.8666666666666679E-5</v>
      </c>
      <c r="AL39" s="33">
        <f>$N$28/'Fixed data'!$C$7</f>
        <v>5.8666666666666679E-5</v>
      </c>
      <c r="AM39" s="33">
        <f>$N$28/'Fixed data'!$C$7</f>
        <v>5.8666666666666679E-5</v>
      </c>
      <c r="AN39" s="33">
        <f>$N$28/'Fixed data'!$C$7</f>
        <v>5.8666666666666679E-5</v>
      </c>
      <c r="AO39" s="33">
        <f>$N$28/'Fixed data'!$C$7</f>
        <v>5.8666666666666679E-5</v>
      </c>
      <c r="AP39" s="33">
        <f>$N$28/'Fixed data'!$C$7</f>
        <v>5.8666666666666679E-5</v>
      </c>
      <c r="AQ39" s="33">
        <f>$N$28/'Fixed data'!$C$7</f>
        <v>5.8666666666666679E-5</v>
      </c>
      <c r="AR39" s="33">
        <f>$N$28/'Fixed data'!$C$7</f>
        <v>5.8666666666666679E-5</v>
      </c>
      <c r="AS39" s="33">
        <f>$N$28/'Fixed data'!$C$7</f>
        <v>5.8666666666666679E-5</v>
      </c>
      <c r="AT39" s="33">
        <f>$N$28/'Fixed data'!$C$7</f>
        <v>5.8666666666666679E-5</v>
      </c>
      <c r="AU39" s="33">
        <f>$N$28/'Fixed data'!$C$7</f>
        <v>5.8666666666666679E-5</v>
      </c>
      <c r="AV39" s="33">
        <f>$N$28/'Fixed data'!$C$7</f>
        <v>5.8666666666666679E-5</v>
      </c>
      <c r="AW39" s="33">
        <f>$N$28/'Fixed data'!$C$7</f>
        <v>5.8666666666666679E-5</v>
      </c>
      <c r="AX39" s="33">
        <f>$N$28/'Fixed data'!$C$7</f>
        <v>5.8666666666666679E-5</v>
      </c>
      <c r="AY39" s="33">
        <f>$N$28/'Fixed data'!$C$7</f>
        <v>5.8666666666666679E-5</v>
      </c>
      <c r="AZ39" s="33">
        <f>$N$28/'Fixed data'!$C$7</f>
        <v>5.8666666666666679E-5</v>
      </c>
      <c r="BA39" s="33">
        <f>$N$28/'Fixed data'!$C$7</f>
        <v>5.8666666666666679E-5</v>
      </c>
      <c r="BB39" s="33">
        <f>$N$28/'Fixed data'!$C$7</f>
        <v>5.8666666666666679E-5</v>
      </c>
      <c r="BC39" s="33">
        <f>$N$28/'Fixed data'!$C$7</f>
        <v>5.8666666666666679E-5</v>
      </c>
      <c r="BD39" s="33">
        <f>$N$28/'Fixed data'!$C$7</f>
        <v>5.8666666666666679E-5</v>
      </c>
    </row>
    <row r="40" spans="1:57" ht="16.5" hidden="1" customHeight="1" outlineLevel="1" x14ac:dyDescent="0.35">
      <c r="A40" s="115"/>
      <c r="B40" s="8" t="s">
        <v>112</v>
      </c>
      <c r="C40" s="10" t="s">
        <v>134</v>
      </c>
      <c r="D40" s="8" t="s">
        <v>40</v>
      </c>
      <c r="F40" s="33"/>
      <c r="G40" s="33"/>
      <c r="H40" s="33"/>
      <c r="I40" s="33"/>
      <c r="J40" s="33"/>
      <c r="K40" s="33"/>
      <c r="L40" s="33"/>
      <c r="M40" s="33"/>
      <c r="N40" s="33"/>
      <c r="O40" s="33"/>
      <c r="P40" s="33">
        <f>$O$28/'Fixed data'!$C$7</f>
        <v>5.8666666666666679E-5</v>
      </c>
      <c r="Q40" s="33">
        <f>$O$28/'Fixed data'!$C$7</f>
        <v>5.8666666666666679E-5</v>
      </c>
      <c r="R40" s="33">
        <f>$O$28/'Fixed data'!$C$7</f>
        <v>5.8666666666666679E-5</v>
      </c>
      <c r="S40" s="33">
        <f>$O$28/'Fixed data'!$C$7</f>
        <v>5.8666666666666679E-5</v>
      </c>
      <c r="T40" s="33">
        <f>$O$28/'Fixed data'!$C$7</f>
        <v>5.8666666666666679E-5</v>
      </c>
      <c r="U40" s="33">
        <f>$O$28/'Fixed data'!$C$7</f>
        <v>5.8666666666666679E-5</v>
      </c>
      <c r="V40" s="33">
        <f>$O$28/'Fixed data'!$C$7</f>
        <v>5.8666666666666679E-5</v>
      </c>
      <c r="W40" s="33">
        <f>$O$28/'Fixed data'!$C$7</f>
        <v>5.8666666666666679E-5</v>
      </c>
      <c r="X40" s="33">
        <f>$O$28/'Fixed data'!$C$7</f>
        <v>5.8666666666666679E-5</v>
      </c>
      <c r="Y40" s="33">
        <f>$O$28/'Fixed data'!$C$7</f>
        <v>5.8666666666666679E-5</v>
      </c>
      <c r="Z40" s="33">
        <f>$O$28/'Fixed data'!$C$7</f>
        <v>5.8666666666666679E-5</v>
      </c>
      <c r="AA40" s="33">
        <f>$O$28/'Fixed data'!$C$7</f>
        <v>5.8666666666666679E-5</v>
      </c>
      <c r="AB40" s="33">
        <f>$O$28/'Fixed data'!$C$7</f>
        <v>5.8666666666666679E-5</v>
      </c>
      <c r="AC40" s="33">
        <f>$O$28/'Fixed data'!$C$7</f>
        <v>5.8666666666666679E-5</v>
      </c>
      <c r="AD40" s="33">
        <f>$O$28/'Fixed data'!$C$7</f>
        <v>5.8666666666666679E-5</v>
      </c>
      <c r="AE40" s="33">
        <f>$O$28/'Fixed data'!$C$7</f>
        <v>5.8666666666666679E-5</v>
      </c>
      <c r="AF40" s="33">
        <f>$O$28/'Fixed data'!$C$7</f>
        <v>5.8666666666666679E-5</v>
      </c>
      <c r="AG40" s="33">
        <f>$O$28/'Fixed data'!$C$7</f>
        <v>5.8666666666666679E-5</v>
      </c>
      <c r="AH40" s="33">
        <f>$O$28/'Fixed data'!$C$7</f>
        <v>5.8666666666666679E-5</v>
      </c>
      <c r="AI40" s="33">
        <f>$O$28/'Fixed data'!$C$7</f>
        <v>5.8666666666666679E-5</v>
      </c>
      <c r="AJ40" s="33">
        <f>$O$28/'Fixed data'!$C$7</f>
        <v>5.8666666666666679E-5</v>
      </c>
      <c r="AK40" s="33">
        <f>$O$28/'Fixed data'!$C$7</f>
        <v>5.8666666666666679E-5</v>
      </c>
      <c r="AL40" s="33">
        <f>$O$28/'Fixed data'!$C$7</f>
        <v>5.8666666666666679E-5</v>
      </c>
      <c r="AM40" s="33">
        <f>$O$28/'Fixed data'!$C$7</f>
        <v>5.8666666666666679E-5</v>
      </c>
      <c r="AN40" s="33">
        <f>$O$28/'Fixed data'!$C$7</f>
        <v>5.8666666666666679E-5</v>
      </c>
      <c r="AO40" s="33">
        <f>$O$28/'Fixed data'!$C$7</f>
        <v>5.8666666666666679E-5</v>
      </c>
      <c r="AP40" s="33">
        <f>$O$28/'Fixed data'!$C$7</f>
        <v>5.8666666666666679E-5</v>
      </c>
      <c r="AQ40" s="33">
        <f>$O$28/'Fixed data'!$C$7</f>
        <v>5.8666666666666679E-5</v>
      </c>
      <c r="AR40" s="33">
        <f>$O$28/'Fixed data'!$C$7</f>
        <v>5.8666666666666679E-5</v>
      </c>
      <c r="AS40" s="33">
        <f>$O$28/'Fixed data'!$C$7</f>
        <v>5.8666666666666679E-5</v>
      </c>
      <c r="AT40" s="33">
        <f>$O$28/'Fixed data'!$C$7</f>
        <v>5.8666666666666679E-5</v>
      </c>
      <c r="AU40" s="33">
        <f>$O$28/'Fixed data'!$C$7</f>
        <v>5.8666666666666679E-5</v>
      </c>
      <c r="AV40" s="33">
        <f>$O$28/'Fixed data'!$C$7</f>
        <v>5.8666666666666679E-5</v>
      </c>
      <c r="AW40" s="33">
        <f>$O$28/'Fixed data'!$C$7</f>
        <v>5.8666666666666679E-5</v>
      </c>
      <c r="AX40" s="33">
        <f>$O$28/'Fixed data'!$C$7</f>
        <v>5.8666666666666679E-5</v>
      </c>
      <c r="AY40" s="33">
        <f>$O$28/'Fixed data'!$C$7</f>
        <v>5.8666666666666679E-5</v>
      </c>
      <c r="AZ40" s="33">
        <f>$O$28/'Fixed data'!$C$7</f>
        <v>5.8666666666666679E-5</v>
      </c>
      <c r="BA40" s="33">
        <f>$O$28/'Fixed data'!$C$7</f>
        <v>5.8666666666666679E-5</v>
      </c>
      <c r="BB40" s="33">
        <f>$O$28/'Fixed data'!$C$7</f>
        <v>5.8666666666666679E-5</v>
      </c>
      <c r="BC40" s="33">
        <f>$O$28/'Fixed data'!$C$7</f>
        <v>5.8666666666666679E-5</v>
      </c>
      <c r="BD40" s="33">
        <f>$O$28/'Fixed data'!$C$7</f>
        <v>5.8666666666666679E-5</v>
      </c>
    </row>
    <row r="41" spans="1:57" ht="16.5" hidden="1" customHeight="1" outlineLevel="1" x14ac:dyDescent="0.35">
      <c r="A41" s="115"/>
      <c r="B41" s="8" t="s">
        <v>113</v>
      </c>
      <c r="C41" s="10" t="s">
        <v>135</v>
      </c>
      <c r="D41" s="8" t="s">
        <v>40</v>
      </c>
      <c r="F41" s="33"/>
      <c r="G41" s="33"/>
      <c r="H41" s="33"/>
      <c r="I41" s="33"/>
      <c r="J41" s="33"/>
      <c r="K41" s="33"/>
      <c r="L41" s="33"/>
      <c r="M41" s="33"/>
      <c r="N41" s="33"/>
      <c r="O41" s="33"/>
      <c r="P41" s="33"/>
      <c r="Q41" s="33">
        <f>$P$28/'Fixed data'!$C$7</f>
        <v>5.8666666666666679E-5</v>
      </c>
      <c r="R41" s="33">
        <f>$P$28/'Fixed data'!$C$7</f>
        <v>5.8666666666666679E-5</v>
      </c>
      <c r="S41" s="33">
        <f>$P$28/'Fixed data'!$C$7</f>
        <v>5.8666666666666679E-5</v>
      </c>
      <c r="T41" s="33">
        <f>$P$28/'Fixed data'!$C$7</f>
        <v>5.8666666666666679E-5</v>
      </c>
      <c r="U41" s="33">
        <f>$P$28/'Fixed data'!$C$7</f>
        <v>5.8666666666666679E-5</v>
      </c>
      <c r="V41" s="33">
        <f>$P$28/'Fixed data'!$C$7</f>
        <v>5.8666666666666679E-5</v>
      </c>
      <c r="W41" s="33">
        <f>$P$28/'Fixed data'!$C$7</f>
        <v>5.8666666666666679E-5</v>
      </c>
      <c r="X41" s="33">
        <f>$P$28/'Fixed data'!$C$7</f>
        <v>5.8666666666666679E-5</v>
      </c>
      <c r="Y41" s="33">
        <f>$P$28/'Fixed data'!$C$7</f>
        <v>5.8666666666666679E-5</v>
      </c>
      <c r="Z41" s="33">
        <f>$P$28/'Fixed data'!$C$7</f>
        <v>5.8666666666666679E-5</v>
      </c>
      <c r="AA41" s="33">
        <f>$P$28/'Fixed data'!$C$7</f>
        <v>5.8666666666666679E-5</v>
      </c>
      <c r="AB41" s="33">
        <f>$P$28/'Fixed data'!$C$7</f>
        <v>5.8666666666666679E-5</v>
      </c>
      <c r="AC41" s="33">
        <f>$P$28/'Fixed data'!$C$7</f>
        <v>5.8666666666666679E-5</v>
      </c>
      <c r="AD41" s="33">
        <f>$P$28/'Fixed data'!$C$7</f>
        <v>5.8666666666666679E-5</v>
      </c>
      <c r="AE41" s="33">
        <f>$P$28/'Fixed data'!$C$7</f>
        <v>5.8666666666666679E-5</v>
      </c>
      <c r="AF41" s="33">
        <f>$P$28/'Fixed data'!$C$7</f>
        <v>5.8666666666666679E-5</v>
      </c>
      <c r="AG41" s="33">
        <f>$P$28/'Fixed data'!$C$7</f>
        <v>5.8666666666666679E-5</v>
      </c>
      <c r="AH41" s="33">
        <f>$P$28/'Fixed data'!$C$7</f>
        <v>5.8666666666666679E-5</v>
      </c>
      <c r="AI41" s="33">
        <f>$P$28/'Fixed data'!$C$7</f>
        <v>5.8666666666666679E-5</v>
      </c>
      <c r="AJ41" s="33">
        <f>$P$28/'Fixed data'!$C$7</f>
        <v>5.8666666666666679E-5</v>
      </c>
      <c r="AK41" s="33">
        <f>$P$28/'Fixed data'!$C$7</f>
        <v>5.8666666666666679E-5</v>
      </c>
      <c r="AL41" s="33">
        <f>$P$28/'Fixed data'!$C$7</f>
        <v>5.8666666666666679E-5</v>
      </c>
      <c r="AM41" s="33">
        <f>$P$28/'Fixed data'!$C$7</f>
        <v>5.8666666666666679E-5</v>
      </c>
      <c r="AN41" s="33">
        <f>$P$28/'Fixed data'!$C$7</f>
        <v>5.8666666666666679E-5</v>
      </c>
      <c r="AO41" s="33">
        <f>$P$28/'Fixed data'!$C$7</f>
        <v>5.8666666666666679E-5</v>
      </c>
      <c r="AP41" s="33">
        <f>$P$28/'Fixed data'!$C$7</f>
        <v>5.8666666666666679E-5</v>
      </c>
      <c r="AQ41" s="33">
        <f>$P$28/'Fixed data'!$C$7</f>
        <v>5.8666666666666679E-5</v>
      </c>
      <c r="AR41" s="33">
        <f>$P$28/'Fixed data'!$C$7</f>
        <v>5.8666666666666679E-5</v>
      </c>
      <c r="AS41" s="33">
        <f>$P$28/'Fixed data'!$C$7</f>
        <v>5.8666666666666679E-5</v>
      </c>
      <c r="AT41" s="33">
        <f>$P$28/'Fixed data'!$C$7</f>
        <v>5.8666666666666679E-5</v>
      </c>
      <c r="AU41" s="33">
        <f>$P$28/'Fixed data'!$C$7</f>
        <v>5.8666666666666679E-5</v>
      </c>
      <c r="AV41" s="33">
        <f>$P$28/'Fixed data'!$C$7</f>
        <v>5.8666666666666679E-5</v>
      </c>
      <c r="AW41" s="33">
        <f>$P$28/'Fixed data'!$C$7</f>
        <v>5.8666666666666679E-5</v>
      </c>
      <c r="AX41" s="33">
        <f>$P$28/'Fixed data'!$C$7</f>
        <v>5.8666666666666679E-5</v>
      </c>
      <c r="AY41" s="33">
        <f>$P$28/'Fixed data'!$C$7</f>
        <v>5.8666666666666679E-5</v>
      </c>
      <c r="AZ41" s="33">
        <f>$P$28/'Fixed data'!$C$7</f>
        <v>5.8666666666666679E-5</v>
      </c>
      <c r="BA41" s="33">
        <f>$P$28/'Fixed data'!$C$7</f>
        <v>5.8666666666666679E-5</v>
      </c>
      <c r="BB41" s="33">
        <f>$P$28/'Fixed data'!$C$7</f>
        <v>5.8666666666666679E-5</v>
      </c>
      <c r="BC41" s="33">
        <f>$P$28/'Fixed data'!$C$7</f>
        <v>5.8666666666666679E-5</v>
      </c>
      <c r="BD41" s="33">
        <f>$P$28/'Fixed data'!$C$7</f>
        <v>5.8666666666666679E-5</v>
      </c>
    </row>
    <row r="42" spans="1:57" ht="16.5" hidden="1" customHeight="1" outlineLevel="1" x14ac:dyDescent="0.35">
      <c r="A42" s="115"/>
      <c r="B42" s="8" t="s">
        <v>114</v>
      </c>
      <c r="C42" s="10" t="s">
        <v>136</v>
      </c>
      <c r="D42" s="8" t="s">
        <v>40</v>
      </c>
      <c r="F42" s="33"/>
      <c r="G42" s="33"/>
      <c r="H42" s="33"/>
      <c r="I42" s="33"/>
      <c r="J42" s="33"/>
      <c r="K42" s="33"/>
      <c r="L42" s="33"/>
      <c r="M42" s="33"/>
      <c r="N42" s="33"/>
      <c r="O42" s="33"/>
      <c r="P42" s="33"/>
      <c r="Q42" s="33"/>
      <c r="R42" s="33">
        <f>$Q$28/'Fixed data'!$C$7</f>
        <v>5.8666666666666679E-5</v>
      </c>
      <c r="S42" s="33">
        <f>$Q$28/'Fixed data'!$C$7</f>
        <v>5.8666666666666679E-5</v>
      </c>
      <c r="T42" s="33">
        <f>$Q$28/'Fixed data'!$C$7</f>
        <v>5.8666666666666679E-5</v>
      </c>
      <c r="U42" s="33">
        <f>$Q$28/'Fixed data'!$C$7</f>
        <v>5.8666666666666679E-5</v>
      </c>
      <c r="V42" s="33">
        <f>$Q$28/'Fixed data'!$C$7</f>
        <v>5.8666666666666679E-5</v>
      </c>
      <c r="W42" s="33">
        <f>$Q$28/'Fixed data'!$C$7</f>
        <v>5.8666666666666679E-5</v>
      </c>
      <c r="X42" s="33">
        <f>$Q$28/'Fixed data'!$C$7</f>
        <v>5.8666666666666679E-5</v>
      </c>
      <c r="Y42" s="33">
        <f>$Q$28/'Fixed data'!$C$7</f>
        <v>5.8666666666666679E-5</v>
      </c>
      <c r="Z42" s="33">
        <f>$Q$28/'Fixed data'!$C$7</f>
        <v>5.8666666666666679E-5</v>
      </c>
      <c r="AA42" s="33">
        <f>$Q$28/'Fixed data'!$C$7</f>
        <v>5.8666666666666679E-5</v>
      </c>
      <c r="AB42" s="33">
        <f>$Q$28/'Fixed data'!$C$7</f>
        <v>5.8666666666666679E-5</v>
      </c>
      <c r="AC42" s="33">
        <f>$Q$28/'Fixed data'!$C$7</f>
        <v>5.8666666666666679E-5</v>
      </c>
      <c r="AD42" s="33">
        <f>$Q$28/'Fixed data'!$C$7</f>
        <v>5.8666666666666679E-5</v>
      </c>
      <c r="AE42" s="33">
        <f>$Q$28/'Fixed data'!$C$7</f>
        <v>5.8666666666666679E-5</v>
      </c>
      <c r="AF42" s="33">
        <f>$Q$28/'Fixed data'!$C$7</f>
        <v>5.8666666666666679E-5</v>
      </c>
      <c r="AG42" s="33">
        <f>$Q$28/'Fixed data'!$C$7</f>
        <v>5.8666666666666679E-5</v>
      </c>
      <c r="AH42" s="33">
        <f>$Q$28/'Fixed data'!$C$7</f>
        <v>5.8666666666666679E-5</v>
      </c>
      <c r="AI42" s="33">
        <f>$Q$28/'Fixed data'!$C$7</f>
        <v>5.8666666666666679E-5</v>
      </c>
      <c r="AJ42" s="33">
        <f>$Q$28/'Fixed data'!$C$7</f>
        <v>5.8666666666666679E-5</v>
      </c>
      <c r="AK42" s="33">
        <f>$Q$28/'Fixed data'!$C$7</f>
        <v>5.8666666666666679E-5</v>
      </c>
      <c r="AL42" s="33">
        <f>$Q$28/'Fixed data'!$C$7</f>
        <v>5.8666666666666679E-5</v>
      </c>
      <c r="AM42" s="33">
        <f>$Q$28/'Fixed data'!$C$7</f>
        <v>5.8666666666666679E-5</v>
      </c>
      <c r="AN42" s="33">
        <f>$Q$28/'Fixed data'!$C$7</f>
        <v>5.8666666666666679E-5</v>
      </c>
      <c r="AO42" s="33">
        <f>$Q$28/'Fixed data'!$C$7</f>
        <v>5.8666666666666679E-5</v>
      </c>
      <c r="AP42" s="33">
        <f>$Q$28/'Fixed data'!$C$7</f>
        <v>5.8666666666666679E-5</v>
      </c>
      <c r="AQ42" s="33">
        <f>$Q$28/'Fixed data'!$C$7</f>
        <v>5.8666666666666679E-5</v>
      </c>
      <c r="AR42" s="33">
        <f>$Q$28/'Fixed data'!$C$7</f>
        <v>5.8666666666666679E-5</v>
      </c>
      <c r="AS42" s="33">
        <f>$Q$28/'Fixed data'!$C$7</f>
        <v>5.8666666666666679E-5</v>
      </c>
      <c r="AT42" s="33">
        <f>$Q$28/'Fixed data'!$C$7</f>
        <v>5.8666666666666679E-5</v>
      </c>
      <c r="AU42" s="33">
        <f>$Q$28/'Fixed data'!$C$7</f>
        <v>5.8666666666666679E-5</v>
      </c>
      <c r="AV42" s="33">
        <f>$Q$28/'Fixed data'!$C$7</f>
        <v>5.8666666666666679E-5</v>
      </c>
      <c r="AW42" s="33">
        <f>$Q$28/'Fixed data'!$C$7</f>
        <v>5.8666666666666679E-5</v>
      </c>
      <c r="AX42" s="33">
        <f>$Q$28/'Fixed data'!$C$7</f>
        <v>5.8666666666666679E-5</v>
      </c>
      <c r="AY42" s="33">
        <f>$Q$28/'Fixed data'!$C$7</f>
        <v>5.8666666666666679E-5</v>
      </c>
      <c r="AZ42" s="33">
        <f>$Q$28/'Fixed data'!$C$7</f>
        <v>5.8666666666666679E-5</v>
      </c>
      <c r="BA42" s="33">
        <f>$Q$28/'Fixed data'!$C$7</f>
        <v>5.8666666666666679E-5</v>
      </c>
      <c r="BB42" s="33">
        <f>$Q$28/'Fixed data'!$C$7</f>
        <v>5.8666666666666679E-5</v>
      </c>
      <c r="BC42" s="33">
        <f>$Q$28/'Fixed data'!$C$7</f>
        <v>5.8666666666666679E-5</v>
      </c>
      <c r="BD42" s="33">
        <f>$Q$28/'Fixed data'!$C$7</f>
        <v>5.8666666666666679E-5</v>
      </c>
    </row>
    <row r="43" spans="1:57" ht="16.5" hidden="1" customHeight="1" outlineLevel="1" x14ac:dyDescent="0.35">
      <c r="A43" s="115"/>
      <c r="B43" s="8" t="s">
        <v>115</v>
      </c>
      <c r="C43" s="10" t="s">
        <v>137</v>
      </c>
      <c r="D43" s="8" t="s">
        <v>40</v>
      </c>
      <c r="F43" s="33"/>
      <c r="G43" s="33"/>
      <c r="H43" s="33"/>
      <c r="I43" s="33"/>
      <c r="J43" s="33"/>
      <c r="K43" s="33"/>
      <c r="L43" s="33"/>
      <c r="M43" s="33"/>
      <c r="N43" s="33"/>
      <c r="O43" s="33"/>
      <c r="P43" s="33"/>
      <c r="Q43" s="33"/>
      <c r="R43" s="33"/>
      <c r="S43" s="33">
        <f>$R$28/'Fixed data'!$C$7</f>
        <v>5.8666666666666679E-5</v>
      </c>
      <c r="T43" s="33">
        <f>$R$28/'Fixed data'!$C$7</f>
        <v>5.8666666666666679E-5</v>
      </c>
      <c r="U43" s="33">
        <f>$R$28/'Fixed data'!$C$7</f>
        <v>5.8666666666666679E-5</v>
      </c>
      <c r="V43" s="33">
        <f>$R$28/'Fixed data'!$C$7</f>
        <v>5.8666666666666679E-5</v>
      </c>
      <c r="W43" s="33">
        <f>$R$28/'Fixed data'!$C$7</f>
        <v>5.8666666666666679E-5</v>
      </c>
      <c r="X43" s="33">
        <f>$R$28/'Fixed data'!$C$7</f>
        <v>5.8666666666666679E-5</v>
      </c>
      <c r="Y43" s="33">
        <f>$R$28/'Fixed data'!$C$7</f>
        <v>5.8666666666666679E-5</v>
      </c>
      <c r="Z43" s="33">
        <f>$R$28/'Fixed data'!$C$7</f>
        <v>5.8666666666666679E-5</v>
      </c>
      <c r="AA43" s="33">
        <f>$R$28/'Fixed data'!$C$7</f>
        <v>5.8666666666666679E-5</v>
      </c>
      <c r="AB43" s="33">
        <f>$R$28/'Fixed data'!$C$7</f>
        <v>5.8666666666666679E-5</v>
      </c>
      <c r="AC43" s="33">
        <f>$R$28/'Fixed data'!$C$7</f>
        <v>5.8666666666666679E-5</v>
      </c>
      <c r="AD43" s="33">
        <f>$R$28/'Fixed data'!$C$7</f>
        <v>5.8666666666666679E-5</v>
      </c>
      <c r="AE43" s="33">
        <f>$R$28/'Fixed data'!$C$7</f>
        <v>5.8666666666666679E-5</v>
      </c>
      <c r="AF43" s="33">
        <f>$R$28/'Fixed data'!$C$7</f>
        <v>5.8666666666666679E-5</v>
      </c>
      <c r="AG43" s="33">
        <f>$R$28/'Fixed data'!$C$7</f>
        <v>5.8666666666666679E-5</v>
      </c>
      <c r="AH43" s="33">
        <f>$R$28/'Fixed data'!$C$7</f>
        <v>5.8666666666666679E-5</v>
      </c>
      <c r="AI43" s="33">
        <f>$R$28/'Fixed data'!$C$7</f>
        <v>5.8666666666666679E-5</v>
      </c>
      <c r="AJ43" s="33">
        <f>$R$28/'Fixed data'!$C$7</f>
        <v>5.8666666666666679E-5</v>
      </c>
      <c r="AK43" s="33">
        <f>$R$28/'Fixed data'!$C$7</f>
        <v>5.8666666666666679E-5</v>
      </c>
      <c r="AL43" s="33">
        <f>$R$28/'Fixed data'!$C$7</f>
        <v>5.8666666666666679E-5</v>
      </c>
      <c r="AM43" s="33">
        <f>$R$28/'Fixed data'!$C$7</f>
        <v>5.8666666666666679E-5</v>
      </c>
      <c r="AN43" s="33">
        <f>$R$28/'Fixed data'!$C$7</f>
        <v>5.8666666666666679E-5</v>
      </c>
      <c r="AO43" s="33">
        <f>$R$28/'Fixed data'!$C$7</f>
        <v>5.8666666666666679E-5</v>
      </c>
      <c r="AP43" s="33">
        <f>$R$28/'Fixed data'!$C$7</f>
        <v>5.8666666666666679E-5</v>
      </c>
      <c r="AQ43" s="33">
        <f>$R$28/'Fixed data'!$C$7</f>
        <v>5.8666666666666679E-5</v>
      </c>
      <c r="AR43" s="33">
        <f>$R$28/'Fixed data'!$C$7</f>
        <v>5.8666666666666679E-5</v>
      </c>
      <c r="AS43" s="33">
        <f>$R$28/'Fixed data'!$C$7</f>
        <v>5.8666666666666679E-5</v>
      </c>
      <c r="AT43" s="33">
        <f>$R$28/'Fixed data'!$C$7</f>
        <v>5.8666666666666679E-5</v>
      </c>
      <c r="AU43" s="33">
        <f>$R$28/'Fixed data'!$C$7</f>
        <v>5.8666666666666679E-5</v>
      </c>
      <c r="AV43" s="33">
        <f>$R$28/'Fixed data'!$C$7</f>
        <v>5.8666666666666679E-5</v>
      </c>
      <c r="AW43" s="33">
        <f>$R$28/'Fixed data'!$C$7</f>
        <v>5.8666666666666679E-5</v>
      </c>
      <c r="AX43" s="33">
        <f>$R$28/'Fixed data'!$C$7</f>
        <v>5.8666666666666679E-5</v>
      </c>
      <c r="AY43" s="33">
        <f>$R$28/'Fixed data'!$C$7</f>
        <v>5.8666666666666679E-5</v>
      </c>
      <c r="AZ43" s="33">
        <f>$R$28/'Fixed data'!$C$7</f>
        <v>5.8666666666666679E-5</v>
      </c>
      <c r="BA43" s="33">
        <f>$R$28/'Fixed data'!$C$7</f>
        <v>5.8666666666666679E-5</v>
      </c>
      <c r="BB43" s="33">
        <f>$R$28/'Fixed data'!$C$7</f>
        <v>5.8666666666666679E-5</v>
      </c>
      <c r="BC43" s="33">
        <f>$R$28/'Fixed data'!$C$7</f>
        <v>5.8666666666666679E-5</v>
      </c>
      <c r="BD43" s="33">
        <f>$R$28/'Fixed data'!$C$7</f>
        <v>5.8666666666666679E-5</v>
      </c>
    </row>
    <row r="44" spans="1:57" ht="16.5" hidden="1" customHeight="1" outlineLevel="1" x14ac:dyDescent="0.35">
      <c r="A44" s="115"/>
      <c r="B44" s="8" t="s">
        <v>116</v>
      </c>
      <c r="C44" s="10" t="s">
        <v>138</v>
      </c>
      <c r="D44" s="8" t="s">
        <v>40</v>
      </c>
      <c r="F44" s="33"/>
      <c r="G44" s="33"/>
      <c r="H44" s="33"/>
      <c r="I44" s="33"/>
      <c r="J44" s="33"/>
      <c r="K44" s="33"/>
      <c r="L44" s="33"/>
      <c r="M44" s="33"/>
      <c r="N44" s="33"/>
      <c r="O44" s="33"/>
      <c r="P44" s="33"/>
      <c r="Q44" s="33"/>
      <c r="R44" s="33"/>
      <c r="S44" s="33"/>
      <c r="T44" s="33">
        <f>$S$28/'Fixed data'!$C$7</f>
        <v>5.8666666666666679E-5</v>
      </c>
      <c r="U44" s="33">
        <f>$S$28/'Fixed data'!$C$7</f>
        <v>5.8666666666666679E-5</v>
      </c>
      <c r="V44" s="33">
        <f>$S$28/'Fixed data'!$C$7</f>
        <v>5.8666666666666679E-5</v>
      </c>
      <c r="W44" s="33">
        <f>$S$28/'Fixed data'!$C$7</f>
        <v>5.8666666666666679E-5</v>
      </c>
      <c r="X44" s="33">
        <f>$S$28/'Fixed data'!$C$7</f>
        <v>5.8666666666666679E-5</v>
      </c>
      <c r="Y44" s="33">
        <f>$S$28/'Fixed data'!$C$7</f>
        <v>5.8666666666666679E-5</v>
      </c>
      <c r="Z44" s="33">
        <f>$S$28/'Fixed data'!$C$7</f>
        <v>5.8666666666666679E-5</v>
      </c>
      <c r="AA44" s="33">
        <f>$S$28/'Fixed data'!$C$7</f>
        <v>5.8666666666666679E-5</v>
      </c>
      <c r="AB44" s="33">
        <f>$S$28/'Fixed data'!$C$7</f>
        <v>5.8666666666666679E-5</v>
      </c>
      <c r="AC44" s="33">
        <f>$S$28/'Fixed data'!$C$7</f>
        <v>5.8666666666666679E-5</v>
      </c>
      <c r="AD44" s="33">
        <f>$S$28/'Fixed data'!$C$7</f>
        <v>5.8666666666666679E-5</v>
      </c>
      <c r="AE44" s="33">
        <f>$S$28/'Fixed data'!$C$7</f>
        <v>5.8666666666666679E-5</v>
      </c>
      <c r="AF44" s="33">
        <f>$S$28/'Fixed data'!$C$7</f>
        <v>5.8666666666666679E-5</v>
      </c>
      <c r="AG44" s="33">
        <f>$S$28/'Fixed data'!$C$7</f>
        <v>5.8666666666666679E-5</v>
      </c>
      <c r="AH44" s="33">
        <f>$S$28/'Fixed data'!$C$7</f>
        <v>5.8666666666666679E-5</v>
      </c>
      <c r="AI44" s="33">
        <f>$S$28/'Fixed data'!$C$7</f>
        <v>5.8666666666666679E-5</v>
      </c>
      <c r="AJ44" s="33">
        <f>$S$28/'Fixed data'!$C$7</f>
        <v>5.8666666666666679E-5</v>
      </c>
      <c r="AK44" s="33">
        <f>$S$28/'Fixed data'!$C$7</f>
        <v>5.8666666666666679E-5</v>
      </c>
      <c r="AL44" s="33">
        <f>$S$28/'Fixed data'!$C$7</f>
        <v>5.8666666666666679E-5</v>
      </c>
      <c r="AM44" s="33">
        <f>$S$28/'Fixed data'!$C$7</f>
        <v>5.8666666666666679E-5</v>
      </c>
      <c r="AN44" s="33">
        <f>$S$28/'Fixed data'!$C$7</f>
        <v>5.8666666666666679E-5</v>
      </c>
      <c r="AO44" s="33">
        <f>$S$28/'Fixed data'!$C$7</f>
        <v>5.8666666666666679E-5</v>
      </c>
      <c r="AP44" s="33">
        <f>$S$28/'Fixed data'!$C$7</f>
        <v>5.8666666666666679E-5</v>
      </c>
      <c r="AQ44" s="33">
        <f>$S$28/'Fixed data'!$C$7</f>
        <v>5.8666666666666679E-5</v>
      </c>
      <c r="AR44" s="33">
        <f>$S$28/'Fixed data'!$C$7</f>
        <v>5.8666666666666679E-5</v>
      </c>
      <c r="AS44" s="33">
        <f>$S$28/'Fixed data'!$C$7</f>
        <v>5.8666666666666679E-5</v>
      </c>
      <c r="AT44" s="33">
        <f>$S$28/'Fixed data'!$C$7</f>
        <v>5.8666666666666679E-5</v>
      </c>
      <c r="AU44" s="33">
        <f>$S$28/'Fixed data'!$C$7</f>
        <v>5.8666666666666679E-5</v>
      </c>
      <c r="AV44" s="33">
        <f>$S$28/'Fixed data'!$C$7</f>
        <v>5.8666666666666679E-5</v>
      </c>
      <c r="AW44" s="33">
        <f>$S$28/'Fixed data'!$C$7</f>
        <v>5.8666666666666679E-5</v>
      </c>
      <c r="AX44" s="33">
        <f>$S$28/'Fixed data'!$C$7</f>
        <v>5.8666666666666679E-5</v>
      </c>
      <c r="AY44" s="33">
        <f>$S$28/'Fixed data'!$C$7</f>
        <v>5.8666666666666679E-5</v>
      </c>
      <c r="AZ44" s="33">
        <f>$S$28/'Fixed data'!$C$7</f>
        <v>5.8666666666666679E-5</v>
      </c>
      <c r="BA44" s="33">
        <f>$S$28/'Fixed data'!$C$7</f>
        <v>5.8666666666666679E-5</v>
      </c>
      <c r="BB44" s="33">
        <f>$S$28/'Fixed data'!$C$7</f>
        <v>5.8666666666666679E-5</v>
      </c>
      <c r="BC44" s="33">
        <f>$S$28/'Fixed data'!$C$7</f>
        <v>5.8666666666666679E-5</v>
      </c>
      <c r="BD44" s="33">
        <f>$S$28/'Fixed data'!$C$7</f>
        <v>5.8666666666666679E-5</v>
      </c>
    </row>
    <row r="45" spans="1:57" ht="16.5" hidden="1" customHeight="1" outlineLevel="1" x14ac:dyDescent="0.35">
      <c r="A45" s="115"/>
      <c r="B45" s="8" t="s">
        <v>117</v>
      </c>
      <c r="C45" s="10" t="s">
        <v>139</v>
      </c>
      <c r="D45" s="8" t="s">
        <v>40</v>
      </c>
      <c r="F45" s="33"/>
      <c r="G45" s="33"/>
      <c r="H45" s="33"/>
      <c r="I45" s="33"/>
      <c r="J45" s="33"/>
      <c r="K45" s="33"/>
      <c r="L45" s="33"/>
      <c r="M45" s="33"/>
      <c r="N45" s="33"/>
      <c r="O45" s="33"/>
      <c r="P45" s="33"/>
      <c r="Q45" s="33"/>
      <c r="R45" s="33"/>
      <c r="S45" s="33"/>
      <c r="T45" s="33"/>
      <c r="U45" s="33">
        <f>$T$28/'Fixed data'!$C$7</f>
        <v>5.8666666666666679E-5</v>
      </c>
      <c r="V45" s="33">
        <f>$T$28/'Fixed data'!$C$7</f>
        <v>5.8666666666666679E-5</v>
      </c>
      <c r="W45" s="33">
        <f>$T$28/'Fixed data'!$C$7</f>
        <v>5.8666666666666679E-5</v>
      </c>
      <c r="X45" s="33">
        <f>$T$28/'Fixed data'!$C$7</f>
        <v>5.8666666666666679E-5</v>
      </c>
      <c r="Y45" s="33">
        <f>$T$28/'Fixed data'!$C$7</f>
        <v>5.8666666666666679E-5</v>
      </c>
      <c r="Z45" s="33">
        <f>$T$28/'Fixed data'!$C$7</f>
        <v>5.8666666666666679E-5</v>
      </c>
      <c r="AA45" s="33">
        <f>$T$28/'Fixed data'!$C$7</f>
        <v>5.8666666666666679E-5</v>
      </c>
      <c r="AB45" s="33">
        <f>$T$28/'Fixed data'!$C$7</f>
        <v>5.8666666666666679E-5</v>
      </c>
      <c r="AC45" s="33">
        <f>$T$28/'Fixed data'!$C$7</f>
        <v>5.8666666666666679E-5</v>
      </c>
      <c r="AD45" s="33">
        <f>$T$28/'Fixed data'!$C$7</f>
        <v>5.8666666666666679E-5</v>
      </c>
      <c r="AE45" s="33">
        <f>$T$28/'Fixed data'!$C$7</f>
        <v>5.8666666666666679E-5</v>
      </c>
      <c r="AF45" s="33">
        <f>$T$28/'Fixed data'!$C$7</f>
        <v>5.8666666666666679E-5</v>
      </c>
      <c r="AG45" s="33">
        <f>$T$28/'Fixed data'!$C$7</f>
        <v>5.8666666666666679E-5</v>
      </c>
      <c r="AH45" s="33">
        <f>$T$28/'Fixed data'!$C$7</f>
        <v>5.8666666666666679E-5</v>
      </c>
      <c r="AI45" s="33">
        <f>$T$28/'Fixed data'!$C$7</f>
        <v>5.8666666666666679E-5</v>
      </c>
      <c r="AJ45" s="33">
        <f>$T$28/'Fixed data'!$C$7</f>
        <v>5.8666666666666679E-5</v>
      </c>
      <c r="AK45" s="33">
        <f>$T$28/'Fixed data'!$C$7</f>
        <v>5.8666666666666679E-5</v>
      </c>
      <c r="AL45" s="33">
        <f>$T$28/'Fixed data'!$C$7</f>
        <v>5.8666666666666679E-5</v>
      </c>
      <c r="AM45" s="33">
        <f>$T$28/'Fixed data'!$C$7</f>
        <v>5.8666666666666679E-5</v>
      </c>
      <c r="AN45" s="33">
        <f>$T$28/'Fixed data'!$C$7</f>
        <v>5.8666666666666679E-5</v>
      </c>
      <c r="AO45" s="33">
        <f>$T$28/'Fixed data'!$C$7</f>
        <v>5.8666666666666679E-5</v>
      </c>
      <c r="AP45" s="33">
        <f>$T$28/'Fixed data'!$C$7</f>
        <v>5.8666666666666679E-5</v>
      </c>
      <c r="AQ45" s="33">
        <f>$T$28/'Fixed data'!$C$7</f>
        <v>5.8666666666666679E-5</v>
      </c>
      <c r="AR45" s="33">
        <f>$T$28/'Fixed data'!$C$7</f>
        <v>5.8666666666666679E-5</v>
      </c>
      <c r="AS45" s="33">
        <f>$T$28/'Fixed data'!$C$7</f>
        <v>5.8666666666666679E-5</v>
      </c>
      <c r="AT45" s="33">
        <f>$T$28/'Fixed data'!$C$7</f>
        <v>5.8666666666666679E-5</v>
      </c>
      <c r="AU45" s="33">
        <f>$T$28/'Fixed data'!$C$7</f>
        <v>5.8666666666666679E-5</v>
      </c>
      <c r="AV45" s="33">
        <f>$T$28/'Fixed data'!$C$7</f>
        <v>5.8666666666666679E-5</v>
      </c>
      <c r="AW45" s="33">
        <f>$T$28/'Fixed data'!$C$7</f>
        <v>5.8666666666666679E-5</v>
      </c>
      <c r="AX45" s="33">
        <f>$T$28/'Fixed data'!$C$7</f>
        <v>5.8666666666666679E-5</v>
      </c>
      <c r="AY45" s="33">
        <f>$T$28/'Fixed data'!$C$7</f>
        <v>5.8666666666666679E-5</v>
      </c>
      <c r="AZ45" s="33">
        <f>$T$28/'Fixed data'!$C$7</f>
        <v>5.8666666666666679E-5</v>
      </c>
      <c r="BA45" s="33">
        <f>$T$28/'Fixed data'!$C$7</f>
        <v>5.8666666666666679E-5</v>
      </c>
      <c r="BB45" s="33">
        <f>$T$28/'Fixed data'!$C$7</f>
        <v>5.8666666666666679E-5</v>
      </c>
      <c r="BC45" s="33">
        <f>$T$28/'Fixed data'!$C$7</f>
        <v>5.8666666666666679E-5</v>
      </c>
      <c r="BD45" s="33">
        <f>$T$28/'Fixed data'!$C$7</f>
        <v>5.8666666666666679E-5</v>
      </c>
    </row>
    <row r="46" spans="1:57" ht="16.5" hidden="1" customHeight="1" outlineLevel="1" x14ac:dyDescent="0.35">
      <c r="A46" s="115"/>
      <c r="B46" s="8" t="s">
        <v>118</v>
      </c>
      <c r="C46" s="10" t="s">
        <v>140</v>
      </c>
      <c r="D46" s="8" t="s">
        <v>40</v>
      </c>
      <c r="F46" s="33"/>
      <c r="G46" s="33"/>
      <c r="H46" s="33"/>
      <c r="I46" s="33"/>
      <c r="J46" s="33"/>
      <c r="K46" s="33"/>
      <c r="L46" s="33"/>
      <c r="M46" s="33"/>
      <c r="N46" s="33"/>
      <c r="O46" s="33"/>
      <c r="P46" s="33"/>
      <c r="Q46" s="33"/>
      <c r="R46" s="33"/>
      <c r="S46" s="33"/>
      <c r="T46" s="33"/>
      <c r="U46" s="33"/>
      <c r="V46" s="33">
        <f>$U$28/'Fixed data'!$C$7</f>
        <v>5.8666666666666679E-5</v>
      </c>
      <c r="W46" s="33">
        <f>$U$28/'Fixed data'!$C$7</f>
        <v>5.8666666666666679E-5</v>
      </c>
      <c r="X46" s="33">
        <f>$U$28/'Fixed data'!$C$7</f>
        <v>5.8666666666666679E-5</v>
      </c>
      <c r="Y46" s="33">
        <f>$U$28/'Fixed data'!$C$7</f>
        <v>5.8666666666666679E-5</v>
      </c>
      <c r="Z46" s="33">
        <f>$U$28/'Fixed data'!$C$7</f>
        <v>5.8666666666666679E-5</v>
      </c>
      <c r="AA46" s="33">
        <f>$U$28/'Fixed data'!$C$7</f>
        <v>5.8666666666666679E-5</v>
      </c>
      <c r="AB46" s="33">
        <f>$U$28/'Fixed data'!$C$7</f>
        <v>5.8666666666666679E-5</v>
      </c>
      <c r="AC46" s="33">
        <f>$U$28/'Fixed data'!$C$7</f>
        <v>5.8666666666666679E-5</v>
      </c>
      <c r="AD46" s="33">
        <f>$U$28/'Fixed data'!$C$7</f>
        <v>5.8666666666666679E-5</v>
      </c>
      <c r="AE46" s="33">
        <f>$U$28/'Fixed data'!$C$7</f>
        <v>5.8666666666666679E-5</v>
      </c>
      <c r="AF46" s="33">
        <f>$U$28/'Fixed data'!$C$7</f>
        <v>5.8666666666666679E-5</v>
      </c>
      <c r="AG46" s="33">
        <f>$U$28/'Fixed data'!$C$7</f>
        <v>5.8666666666666679E-5</v>
      </c>
      <c r="AH46" s="33">
        <f>$U$28/'Fixed data'!$C$7</f>
        <v>5.8666666666666679E-5</v>
      </c>
      <c r="AI46" s="33">
        <f>$U$28/'Fixed data'!$C$7</f>
        <v>5.8666666666666679E-5</v>
      </c>
      <c r="AJ46" s="33">
        <f>$U$28/'Fixed data'!$C$7</f>
        <v>5.8666666666666679E-5</v>
      </c>
      <c r="AK46" s="33">
        <f>$U$28/'Fixed data'!$C$7</f>
        <v>5.8666666666666679E-5</v>
      </c>
      <c r="AL46" s="33">
        <f>$U$28/'Fixed data'!$C$7</f>
        <v>5.8666666666666679E-5</v>
      </c>
      <c r="AM46" s="33">
        <f>$U$28/'Fixed data'!$C$7</f>
        <v>5.8666666666666679E-5</v>
      </c>
      <c r="AN46" s="33">
        <f>$U$28/'Fixed data'!$C$7</f>
        <v>5.8666666666666679E-5</v>
      </c>
      <c r="AO46" s="33">
        <f>$U$28/'Fixed data'!$C$7</f>
        <v>5.8666666666666679E-5</v>
      </c>
      <c r="AP46" s="33">
        <f>$U$28/'Fixed data'!$C$7</f>
        <v>5.8666666666666679E-5</v>
      </c>
      <c r="AQ46" s="33">
        <f>$U$28/'Fixed data'!$C$7</f>
        <v>5.8666666666666679E-5</v>
      </c>
      <c r="AR46" s="33">
        <f>$U$28/'Fixed data'!$C$7</f>
        <v>5.8666666666666679E-5</v>
      </c>
      <c r="AS46" s="33">
        <f>$U$28/'Fixed data'!$C$7</f>
        <v>5.8666666666666679E-5</v>
      </c>
      <c r="AT46" s="33">
        <f>$U$28/'Fixed data'!$C$7</f>
        <v>5.8666666666666679E-5</v>
      </c>
      <c r="AU46" s="33">
        <f>$U$28/'Fixed data'!$C$7</f>
        <v>5.8666666666666679E-5</v>
      </c>
      <c r="AV46" s="33">
        <f>$U$28/'Fixed data'!$C$7</f>
        <v>5.8666666666666679E-5</v>
      </c>
      <c r="AW46" s="33">
        <f>$U$28/'Fixed data'!$C$7</f>
        <v>5.8666666666666679E-5</v>
      </c>
      <c r="AX46" s="33">
        <f>$U$28/'Fixed data'!$C$7</f>
        <v>5.8666666666666679E-5</v>
      </c>
      <c r="AY46" s="33">
        <f>$U$28/'Fixed data'!$C$7</f>
        <v>5.8666666666666679E-5</v>
      </c>
      <c r="AZ46" s="33">
        <f>$U$28/'Fixed data'!$C$7</f>
        <v>5.8666666666666679E-5</v>
      </c>
      <c r="BA46" s="33">
        <f>$U$28/'Fixed data'!$C$7</f>
        <v>5.8666666666666679E-5</v>
      </c>
      <c r="BB46" s="33">
        <f>$U$28/'Fixed data'!$C$7</f>
        <v>5.8666666666666679E-5</v>
      </c>
      <c r="BC46" s="33">
        <f>$U$28/'Fixed data'!$C$7</f>
        <v>5.8666666666666679E-5</v>
      </c>
      <c r="BD46" s="33">
        <f>$U$28/'Fixed data'!$C$7</f>
        <v>5.8666666666666679E-5</v>
      </c>
    </row>
    <row r="47" spans="1:57" ht="16.5" hidden="1" customHeight="1" outlineLevel="1" x14ac:dyDescent="0.35">
      <c r="A47" s="115"/>
      <c r="B47" s="8" t="s">
        <v>119</v>
      </c>
      <c r="C47" s="10" t="s">
        <v>141</v>
      </c>
      <c r="D47" s="8" t="s">
        <v>40</v>
      </c>
      <c r="F47" s="33"/>
      <c r="G47" s="33"/>
      <c r="H47" s="33"/>
      <c r="I47" s="33"/>
      <c r="J47" s="33"/>
      <c r="K47" s="33"/>
      <c r="L47" s="33"/>
      <c r="M47" s="33"/>
      <c r="N47" s="33"/>
      <c r="O47" s="33"/>
      <c r="P47" s="33"/>
      <c r="Q47" s="33"/>
      <c r="R47" s="33"/>
      <c r="S47" s="33"/>
      <c r="T47" s="33"/>
      <c r="U47" s="33"/>
      <c r="V47" s="33"/>
      <c r="W47" s="33">
        <f>$V$28/'Fixed data'!$C$7</f>
        <v>5.8666666666666679E-5</v>
      </c>
      <c r="X47" s="33">
        <f>$V$28/'Fixed data'!$C$7</f>
        <v>5.8666666666666679E-5</v>
      </c>
      <c r="Y47" s="33">
        <f>$V$28/'Fixed data'!$C$7</f>
        <v>5.8666666666666679E-5</v>
      </c>
      <c r="Z47" s="33">
        <f>$V$28/'Fixed data'!$C$7</f>
        <v>5.8666666666666679E-5</v>
      </c>
      <c r="AA47" s="33">
        <f>$V$28/'Fixed data'!$C$7</f>
        <v>5.8666666666666679E-5</v>
      </c>
      <c r="AB47" s="33">
        <f>$V$28/'Fixed data'!$C$7</f>
        <v>5.8666666666666679E-5</v>
      </c>
      <c r="AC47" s="33">
        <f>$V$28/'Fixed data'!$C$7</f>
        <v>5.8666666666666679E-5</v>
      </c>
      <c r="AD47" s="33">
        <f>$V$28/'Fixed data'!$C$7</f>
        <v>5.8666666666666679E-5</v>
      </c>
      <c r="AE47" s="33">
        <f>$V$28/'Fixed data'!$C$7</f>
        <v>5.8666666666666679E-5</v>
      </c>
      <c r="AF47" s="33">
        <f>$V$28/'Fixed data'!$C$7</f>
        <v>5.8666666666666679E-5</v>
      </c>
      <c r="AG47" s="33">
        <f>$V$28/'Fixed data'!$C$7</f>
        <v>5.8666666666666679E-5</v>
      </c>
      <c r="AH47" s="33">
        <f>$V$28/'Fixed data'!$C$7</f>
        <v>5.8666666666666679E-5</v>
      </c>
      <c r="AI47" s="33">
        <f>$V$28/'Fixed data'!$C$7</f>
        <v>5.8666666666666679E-5</v>
      </c>
      <c r="AJ47" s="33">
        <f>$V$28/'Fixed data'!$C$7</f>
        <v>5.8666666666666679E-5</v>
      </c>
      <c r="AK47" s="33">
        <f>$V$28/'Fixed data'!$C$7</f>
        <v>5.8666666666666679E-5</v>
      </c>
      <c r="AL47" s="33">
        <f>$V$28/'Fixed data'!$C$7</f>
        <v>5.8666666666666679E-5</v>
      </c>
      <c r="AM47" s="33">
        <f>$V$28/'Fixed data'!$C$7</f>
        <v>5.8666666666666679E-5</v>
      </c>
      <c r="AN47" s="33">
        <f>$V$28/'Fixed data'!$C$7</f>
        <v>5.8666666666666679E-5</v>
      </c>
      <c r="AO47" s="33">
        <f>$V$28/'Fixed data'!$C$7</f>
        <v>5.8666666666666679E-5</v>
      </c>
      <c r="AP47" s="33">
        <f>$V$28/'Fixed data'!$C$7</f>
        <v>5.8666666666666679E-5</v>
      </c>
      <c r="AQ47" s="33">
        <f>$V$28/'Fixed data'!$C$7</f>
        <v>5.8666666666666679E-5</v>
      </c>
      <c r="AR47" s="33">
        <f>$V$28/'Fixed data'!$C$7</f>
        <v>5.8666666666666679E-5</v>
      </c>
      <c r="AS47" s="33">
        <f>$V$28/'Fixed data'!$C$7</f>
        <v>5.8666666666666679E-5</v>
      </c>
      <c r="AT47" s="33">
        <f>$V$28/'Fixed data'!$C$7</f>
        <v>5.8666666666666679E-5</v>
      </c>
      <c r="AU47" s="33">
        <f>$V$28/'Fixed data'!$C$7</f>
        <v>5.8666666666666679E-5</v>
      </c>
      <c r="AV47" s="33">
        <f>$V$28/'Fixed data'!$C$7</f>
        <v>5.8666666666666679E-5</v>
      </c>
      <c r="AW47" s="33">
        <f>$V$28/'Fixed data'!$C$7</f>
        <v>5.8666666666666679E-5</v>
      </c>
      <c r="AX47" s="33">
        <f>$V$28/'Fixed data'!$C$7</f>
        <v>5.8666666666666679E-5</v>
      </c>
      <c r="AY47" s="33">
        <f>$V$28/'Fixed data'!$C$7</f>
        <v>5.8666666666666679E-5</v>
      </c>
      <c r="AZ47" s="33">
        <f>$V$28/'Fixed data'!$C$7</f>
        <v>5.8666666666666679E-5</v>
      </c>
      <c r="BA47" s="33">
        <f>$V$28/'Fixed data'!$C$7</f>
        <v>5.8666666666666679E-5</v>
      </c>
      <c r="BB47" s="33">
        <f>$V$28/'Fixed data'!$C$7</f>
        <v>5.8666666666666679E-5</v>
      </c>
      <c r="BC47" s="33">
        <f>$V$28/'Fixed data'!$C$7</f>
        <v>5.8666666666666679E-5</v>
      </c>
      <c r="BD47" s="33">
        <f>$V$28/'Fixed data'!$C$7</f>
        <v>5.8666666666666679E-5</v>
      </c>
    </row>
    <row r="48" spans="1:57" ht="16.5" hidden="1" customHeight="1" outlineLevel="1" x14ac:dyDescent="0.35">
      <c r="A48" s="115"/>
      <c r="B48" s="8" t="s">
        <v>120</v>
      </c>
      <c r="C48" s="10" t="s">
        <v>142</v>
      </c>
      <c r="D48" s="8" t="s">
        <v>40</v>
      </c>
      <c r="F48" s="33"/>
      <c r="G48" s="33"/>
      <c r="H48" s="33"/>
      <c r="I48" s="33"/>
      <c r="J48" s="33"/>
      <c r="K48" s="33"/>
      <c r="L48" s="33"/>
      <c r="M48" s="33"/>
      <c r="N48" s="33"/>
      <c r="O48" s="33"/>
      <c r="P48" s="33"/>
      <c r="Q48" s="33"/>
      <c r="R48" s="33"/>
      <c r="S48" s="33"/>
      <c r="T48" s="33"/>
      <c r="U48" s="33"/>
      <c r="V48" s="33"/>
      <c r="W48" s="33"/>
      <c r="X48" s="33">
        <f>$W$28/'Fixed data'!$C$7</f>
        <v>5.8666666666666679E-5</v>
      </c>
      <c r="Y48" s="33">
        <f>$W$28/'Fixed data'!$C$7</f>
        <v>5.8666666666666679E-5</v>
      </c>
      <c r="Z48" s="33">
        <f>$W$28/'Fixed data'!$C$7</f>
        <v>5.8666666666666679E-5</v>
      </c>
      <c r="AA48" s="33">
        <f>$W$28/'Fixed data'!$C$7</f>
        <v>5.8666666666666679E-5</v>
      </c>
      <c r="AB48" s="33">
        <f>$W$28/'Fixed data'!$C$7</f>
        <v>5.8666666666666679E-5</v>
      </c>
      <c r="AC48" s="33">
        <f>$W$28/'Fixed data'!$C$7</f>
        <v>5.8666666666666679E-5</v>
      </c>
      <c r="AD48" s="33">
        <f>$W$28/'Fixed data'!$C$7</f>
        <v>5.8666666666666679E-5</v>
      </c>
      <c r="AE48" s="33">
        <f>$W$28/'Fixed data'!$C$7</f>
        <v>5.8666666666666679E-5</v>
      </c>
      <c r="AF48" s="33">
        <f>$W$28/'Fixed data'!$C$7</f>
        <v>5.8666666666666679E-5</v>
      </c>
      <c r="AG48" s="33">
        <f>$W$28/'Fixed data'!$C$7</f>
        <v>5.8666666666666679E-5</v>
      </c>
      <c r="AH48" s="33">
        <f>$W$28/'Fixed data'!$C$7</f>
        <v>5.8666666666666679E-5</v>
      </c>
      <c r="AI48" s="33">
        <f>$W$28/'Fixed data'!$C$7</f>
        <v>5.8666666666666679E-5</v>
      </c>
      <c r="AJ48" s="33">
        <f>$W$28/'Fixed data'!$C$7</f>
        <v>5.8666666666666679E-5</v>
      </c>
      <c r="AK48" s="33">
        <f>$W$28/'Fixed data'!$C$7</f>
        <v>5.8666666666666679E-5</v>
      </c>
      <c r="AL48" s="33">
        <f>$W$28/'Fixed data'!$C$7</f>
        <v>5.8666666666666679E-5</v>
      </c>
      <c r="AM48" s="33">
        <f>$W$28/'Fixed data'!$C$7</f>
        <v>5.8666666666666679E-5</v>
      </c>
      <c r="AN48" s="33">
        <f>$W$28/'Fixed data'!$C$7</f>
        <v>5.8666666666666679E-5</v>
      </c>
      <c r="AO48" s="33">
        <f>$W$28/'Fixed data'!$C$7</f>
        <v>5.8666666666666679E-5</v>
      </c>
      <c r="AP48" s="33">
        <f>$W$28/'Fixed data'!$C$7</f>
        <v>5.8666666666666679E-5</v>
      </c>
      <c r="AQ48" s="33">
        <f>$W$28/'Fixed data'!$C$7</f>
        <v>5.8666666666666679E-5</v>
      </c>
      <c r="AR48" s="33">
        <f>$W$28/'Fixed data'!$C$7</f>
        <v>5.8666666666666679E-5</v>
      </c>
      <c r="AS48" s="33">
        <f>$W$28/'Fixed data'!$C$7</f>
        <v>5.8666666666666679E-5</v>
      </c>
      <c r="AT48" s="33">
        <f>$W$28/'Fixed data'!$C$7</f>
        <v>5.8666666666666679E-5</v>
      </c>
      <c r="AU48" s="33">
        <f>$W$28/'Fixed data'!$C$7</f>
        <v>5.8666666666666679E-5</v>
      </c>
      <c r="AV48" s="33">
        <f>$W$28/'Fixed data'!$C$7</f>
        <v>5.8666666666666679E-5</v>
      </c>
      <c r="AW48" s="33">
        <f>$W$28/'Fixed data'!$C$7</f>
        <v>5.8666666666666679E-5</v>
      </c>
      <c r="AX48" s="33">
        <f>$W$28/'Fixed data'!$C$7</f>
        <v>5.8666666666666679E-5</v>
      </c>
      <c r="AY48" s="33">
        <f>$W$28/'Fixed data'!$C$7</f>
        <v>5.8666666666666679E-5</v>
      </c>
      <c r="AZ48" s="33">
        <f>$W$28/'Fixed data'!$C$7</f>
        <v>5.8666666666666679E-5</v>
      </c>
      <c r="BA48" s="33">
        <f>$W$28/'Fixed data'!$C$7</f>
        <v>5.8666666666666679E-5</v>
      </c>
      <c r="BB48" s="33">
        <f>$W$28/'Fixed data'!$C$7</f>
        <v>5.8666666666666679E-5</v>
      </c>
      <c r="BC48" s="33">
        <f>$W$28/'Fixed data'!$C$7</f>
        <v>5.8666666666666679E-5</v>
      </c>
      <c r="BD48" s="33">
        <f>$W$28/'Fixed data'!$C$7</f>
        <v>5.8666666666666679E-5</v>
      </c>
    </row>
    <row r="49" spans="1:56" ht="16.5" hidden="1" customHeight="1" outlineLevel="1" x14ac:dyDescent="0.35">
      <c r="A49" s="115"/>
      <c r="B49" s="8" t="s">
        <v>121</v>
      </c>
      <c r="C49" s="10" t="s">
        <v>143</v>
      </c>
      <c r="D49" s="8" t="s">
        <v>40</v>
      </c>
      <c r="F49" s="33"/>
      <c r="G49" s="33"/>
      <c r="H49" s="33"/>
      <c r="I49" s="33"/>
      <c r="J49" s="33"/>
      <c r="K49" s="33"/>
      <c r="L49" s="33"/>
      <c r="M49" s="33"/>
      <c r="N49" s="33"/>
      <c r="O49" s="33"/>
      <c r="P49" s="33"/>
      <c r="Q49" s="33"/>
      <c r="R49" s="33"/>
      <c r="S49" s="33"/>
      <c r="T49" s="33"/>
      <c r="U49" s="33"/>
      <c r="V49" s="33"/>
      <c r="W49" s="33"/>
      <c r="X49" s="33"/>
      <c r="Y49" s="33">
        <f>$X$28/'Fixed data'!$C$7</f>
        <v>5.8666666666666679E-5</v>
      </c>
      <c r="Z49" s="33">
        <f>$X$28/'Fixed data'!$C$7</f>
        <v>5.8666666666666679E-5</v>
      </c>
      <c r="AA49" s="33">
        <f>$X$28/'Fixed data'!$C$7</f>
        <v>5.8666666666666679E-5</v>
      </c>
      <c r="AB49" s="33">
        <f>$X$28/'Fixed data'!$C$7</f>
        <v>5.8666666666666679E-5</v>
      </c>
      <c r="AC49" s="33">
        <f>$X$28/'Fixed data'!$C$7</f>
        <v>5.8666666666666679E-5</v>
      </c>
      <c r="AD49" s="33">
        <f>$X$28/'Fixed data'!$C$7</f>
        <v>5.8666666666666679E-5</v>
      </c>
      <c r="AE49" s="33">
        <f>$X$28/'Fixed data'!$C$7</f>
        <v>5.8666666666666679E-5</v>
      </c>
      <c r="AF49" s="33">
        <f>$X$28/'Fixed data'!$C$7</f>
        <v>5.8666666666666679E-5</v>
      </c>
      <c r="AG49" s="33">
        <f>$X$28/'Fixed data'!$C$7</f>
        <v>5.8666666666666679E-5</v>
      </c>
      <c r="AH49" s="33">
        <f>$X$28/'Fixed data'!$C$7</f>
        <v>5.8666666666666679E-5</v>
      </c>
      <c r="AI49" s="33">
        <f>$X$28/'Fixed data'!$C$7</f>
        <v>5.8666666666666679E-5</v>
      </c>
      <c r="AJ49" s="33">
        <f>$X$28/'Fixed data'!$C$7</f>
        <v>5.8666666666666679E-5</v>
      </c>
      <c r="AK49" s="33">
        <f>$X$28/'Fixed data'!$C$7</f>
        <v>5.8666666666666679E-5</v>
      </c>
      <c r="AL49" s="33">
        <f>$X$28/'Fixed data'!$C$7</f>
        <v>5.8666666666666679E-5</v>
      </c>
      <c r="AM49" s="33">
        <f>$X$28/'Fixed data'!$C$7</f>
        <v>5.8666666666666679E-5</v>
      </c>
      <c r="AN49" s="33">
        <f>$X$28/'Fixed data'!$C$7</f>
        <v>5.8666666666666679E-5</v>
      </c>
      <c r="AO49" s="33">
        <f>$X$28/'Fixed data'!$C$7</f>
        <v>5.8666666666666679E-5</v>
      </c>
      <c r="AP49" s="33">
        <f>$X$28/'Fixed data'!$C$7</f>
        <v>5.8666666666666679E-5</v>
      </c>
      <c r="AQ49" s="33">
        <f>$X$28/'Fixed data'!$C$7</f>
        <v>5.8666666666666679E-5</v>
      </c>
      <c r="AR49" s="33">
        <f>$X$28/'Fixed data'!$C$7</f>
        <v>5.8666666666666679E-5</v>
      </c>
      <c r="AS49" s="33">
        <f>$X$28/'Fixed data'!$C$7</f>
        <v>5.8666666666666679E-5</v>
      </c>
      <c r="AT49" s="33">
        <f>$X$28/'Fixed data'!$C$7</f>
        <v>5.8666666666666679E-5</v>
      </c>
      <c r="AU49" s="33">
        <f>$X$28/'Fixed data'!$C$7</f>
        <v>5.8666666666666679E-5</v>
      </c>
      <c r="AV49" s="33">
        <f>$X$28/'Fixed data'!$C$7</f>
        <v>5.8666666666666679E-5</v>
      </c>
      <c r="AW49" s="33">
        <f>$X$28/'Fixed data'!$C$7</f>
        <v>5.8666666666666679E-5</v>
      </c>
      <c r="AX49" s="33">
        <f>$X$28/'Fixed data'!$C$7</f>
        <v>5.8666666666666679E-5</v>
      </c>
      <c r="AY49" s="33">
        <f>$X$28/'Fixed data'!$C$7</f>
        <v>5.8666666666666679E-5</v>
      </c>
      <c r="AZ49" s="33">
        <f>$X$28/'Fixed data'!$C$7</f>
        <v>5.8666666666666679E-5</v>
      </c>
      <c r="BA49" s="33">
        <f>$X$28/'Fixed data'!$C$7</f>
        <v>5.8666666666666679E-5</v>
      </c>
      <c r="BB49" s="33">
        <f>$X$28/'Fixed data'!$C$7</f>
        <v>5.8666666666666679E-5</v>
      </c>
      <c r="BC49" s="33">
        <f>$X$28/'Fixed data'!$C$7</f>
        <v>5.8666666666666679E-5</v>
      </c>
      <c r="BD49" s="33">
        <f>$X$28/'Fixed data'!$C$7</f>
        <v>5.8666666666666679E-5</v>
      </c>
    </row>
    <row r="50" spans="1:56" ht="16.5" hidden="1" customHeight="1" outlineLevel="1" x14ac:dyDescent="0.35">
      <c r="A50" s="115"/>
      <c r="B50" s="8" t="s">
        <v>122</v>
      </c>
      <c r="C50" s="10" t="s">
        <v>144</v>
      </c>
      <c r="D50" s="8" t="s">
        <v>40</v>
      </c>
      <c r="F50" s="33"/>
      <c r="G50" s="33"/>
      <c r="H50" s="33"/>
      <c r="I50" s="33"/>
      <c r="J50" s="33"/>
      <c r="K50" s="33"/>
      <c r="L50" s="33"/>
      <c r="M50" s="33"/>
      <c r="N50" s="33"/>
      <c r="O50" s="33"/>
      <c r="P50" s="33"/>
      <c r="Q50" s="33"/>
      <c r="R50" s="33"/>
      <c r="S50" s="33"/>
      <c r="T50" s="33"/>
      <c r="U50" s="33"/>
      <c r="V50" s="33"/>
      <c r="W50" s="33"/>
      <c r="X50" s="33"/>
      <c r="Y50" s="33"/>
      <c r="Z50" s="33">
        <f>$Y$28/'Fixed data'!$C$7</f>
        <v>5.8666666666666679E-5</v>
      </c>
      <c r="AA50" s="33">
        <f>$Y$28/'Fixed data'!$C$7</f>
        <v>5.8666666666666679E-5</v>
      </c>
      <c r="AB50" s="33">
        <f>$Y$28/'Fixed data'!$C$7</f>
        <v>5.8666666666666679E-5</v>
      </c>
      <c r="AC50" s="33">
        <f>$Y$28/'Fixed data'!$C$7</f>
        <v>5.8666666666666679E-5</v>
      </c>
      <c r="AD50" s="33">
        <f>$Y$28/'Fixed data'!$C$7</f>
        <v>5.8666666666666679E-5</v>
      </c>
      <c r="AE50" s="33">
        <f>$Y$28/'Fixed data'!$C$7</f>
        <v>5.8666666666666679E-5</v>
      </c>
      <c r="AF50" s="33">
        <f>$Y$28/'Fixed data'!$C$7</f>
        <v>5.8666666666666679E-5</v>
      </c>
      <c r="AG50" s="33">
        <f>$Y$28/'Fixed data'!$C$7</f>
        <v>5.8666666666666679E-5</v>
      </c>
      <c r="AH50" s="33">
        <f>$Y$28/'Fixed data'!$C$7</f>
        <v>5.8666666666666679E-5</v>
      </c>
      <c r="AI50" s="33">
        <f>$Y$28/'Fixed data'!$C$7</f>
        <v>5.8666666666666679E-5</v>
      </c>
      <c r="AJ50" s="33">
        <f>$Y$28/'Fixed data'!$C$7</f>
        <v>5.8666666666666679E-5</v>
      </c>
      <c r="AK50" s="33">
        <f>$Y$28/'Fixed data'!$C$7</f>
        <v>5.8666666666666679E-5</v>
      </c>
      <c r="AL50" s="33">
        <f>$Y$28/'Fixed data'!$C$7</f>
        <v>5.8666666666666679E-5</v>
      </c>
      <c r="AM50" s="33">
        <f>$Y$28/'Fixed data'!$C$7</f>
        <v>5.8666666666666679E-5</v>
      </c>
      <c r="AN50" s="33">
        <f>$Y$28/'Fixed data'!$C$7</f>
        <v>5.8666666666666679E-5</v>
      </c>
      <c r="AO50" s="33">
        <f>$Y$28/'Fixed data'!$C$7</f>
        <v>5.8666666666666679E-5</v>
      </c>
      <c r="AP50" s="33">
        <f>$Y$28/'Fixed data'!$C$7</f>
        <v>5.8666666666666679E-5</v>
      </c>
      <c r="AQ50" s="33">
        <f>$Y$28/'Fixed data'!$C$7</f>
        <v>5.8666666666666679E-5</v>
      </c>
      <c r="AR50" s="33">
        <f>$Y$28/'Fixed data'!$C$7</f>
        <v>5.8666666666666679E-5</v>
      </c>
      <c r="AS50" s="33">
        <f>$Y$28/'Fixed data'!$C$7</f>
        <v>5.8666666666666679E-5</v>
      </c>
      <c r="AT50" s="33">
        <f>$Y$28/'Fixed data'!$C$7</f>
        <v>5.8666666666666679E-5</v>
      </c>
      <c r="AU50" s="33">
        <f>$Y$28/'Fixed data'!$C$7</f>
        <v>5.8666666666666679E-5</v>
      </c>
      <c r="AV50" s="33">
        <f>$Y$28/'Fixed data'!$C$7</f>
        <v>5.8666666666666679E-5</v>
      </c>
      <c r="AW50" s="33">
        <f>$Y$28/'Fixed data'!$C$7</f>
        <v>5.8666666666666679E-5</v>
      </c>
      <c r="AX50" s="33">
        <f>$Y$28/'Fixed data'!$C$7</f>
        <v>5.8666666666666679E-5</v>
      </c>
      <c r="AY50" s="33">
        <f>$Y$28/'Fixed data'!$C$7</f>
        <v>5.8666666666666679E-5</v>
      </c>
      <c r="AZ50" s="33">
        <f>$Y$28/'Fixed data'!$C$7</f>
        <v>5.8666666666666679E-5</v>
      </c>
      <c r="BA50" s="33">
        <f>$Y$28/'Fixed data'!$C$7</f>
        <v>5.8666666666666679E-5</v>
      </c>
      <c r="BB50" s="33">
        <f>$Y$28/'Fixed data'!$C$7</f>
        <v>5.8666666666666679E-5</v>
      </c>
      <c r="BC50" s="33">
        <f>$Y$28/'Fixed data'!$C$7</f>
        <v>5.8666666666666679E-5</v>
      </c>
      <c r="BD50" s="33">
        <f>$Y$28/'Fixed data'!$C$7</f>
        <v>5.8666666666666679E-5</v>
      </c>
    </row>
    <row r="51" spans="1:56" ht="16.5" hidden="1" customHeight="1" outlineLevel="1" x14ac:dyDescent="0.35">
      <c r="A51" s="115"/>
      <c r="B51" s="8" t="s">
        <v>123</v>
      </c>
      <c r="C51" s="10" t="s">
        <v>145</v>
      </c>
      <c r="D51" s="8" t="s">
        <v>40</v>
      </c>
      <c r="F51" s="33"/>
      <c r="G51" s="33"/>
      <c r="H51" s="33"/>
      <c r="I51" s="33"/>
      <c r="J51" s="33"/>
      <c r="K51" s="33"/>
      <c r="L51" s="33"/>
      <c r="M51" s="33"/>
      <c r="N51" s="33"/>
      <c r="O51" s="33"/>
      <c r="P51" s="33"/>
      <c r="Q51" s="33"/>
      <c r="R51" s="33"/>
      <c r="S51" s="33"/>
      <c r="T51" s="33"/>
      <c r="U51" s="33"/>
      <c r="V51" s="33"/>
      <c r="W51" s="33"/>
      <c r="X51" s="33"/>
      <c r="Y51" s="33"/>
      <c r="Z51" s="33"/>
      <c r="AA51" s="33">
        <f>$Z$28/'Fixed data'!$C$7</f>
        <v>5.8666666666666679E-5</v>
      </c>
      <c r="AB51" s="33">
        <f>$Z$28/'Fixed data'!$C$7</f>
        <v>5.8666666666666679E-5</v>
      </c>
      <c r="AC51" s="33">
        <f>$Z$28/'Fixed data'!$C$7</f>
        <v>5.8666666666666679E-5</v>
      </c>
      <c r="AD51" s="33">
        <f>$Z$28/'Fixed data'!$C$7</f>
        <v>5.8666666666666679E-5</v>
      </c>
      <c r="AE51" s="33">
        <f>$Z$28/'Fixed data'!$C$7</f>
        <v>5.8666666666666679E-5</v>
      </c>
      <c r="AF51" s="33">
        <f>$Z$28/'Fixed data'!$C$7</f>
        <v>5.8666666666666679E-5</v>
      </c>
      <c r="AG51" s="33">
        <f>$Z$28/'Fixed data'!$C$7</f>
        <v>5.8666666666666679E-5</v>
      </c>
      <c r="AH51" s="33">
        <f>$Z$28/'Fixed data'!$C$7</f>
        <v>5.8666666666666679E-5</v>
      </c>
      <c r="AI51" s="33">
        <f>$Z$28/'Fixed data'!$C$7</f>
        <v>5.8666666666666679E-5</v>
      </c>
      <c r="AJ51" s="33">
        <f>$Z$28/'Fixed data'!$C$7</f>
        <v>5.8666666666666679E-5</v>
      </c>
      <c r="AK51" s="33">
        <f>$Z$28/'Fixed data'!$C$7</f>
        <v>5.8666666666666679E-5</v>
      </c>
      <c r="AL51" s="33">
        <f>$Z$28/'Fixed data'!$C$7</f>
        <v>5.8666666666666679E-5</v>
      </c>
      <c r="AM51" s="33">
        <f>$Z$28/'Fixed data'!$C$7</f>
        <v>5.8666666666666679E-5</v>
      </c>
      <c r="AN51" s="33">
        <f>$Z$28/'Fixed data'!$C$7</f>
        <v>5.8666666666666679E-5</v>
      </c>
      <c r="AO51" s="33">
        <f>$Z$28/'Fixed data'!$C$7</f>
        <v>5.8666666666666679E-5</v>
      </c>
      <c r="AP51" s="33">
        <f>$Z$28/'Fixed data'!$C$7</f>
        <v>5.8666666666666679E-5</v>
      </c>
      <c r="AQ51" s="33">
        <f>$Z$28/'Fixed data'!$C$7</f>
        <v>5.8666666666666679E-5</v>
      </c>
      <c r="AR51" s="33">
        <f>$Z$28/'Fixed data'!$C$7</f>
        <v>5.8666666666666679E-5</v>
      </c>
      <c r="AS51" s="33">
        <f>$Z$28/'Fixed data'!$C$7</f>
        <v>5.8666666666666679E-5</v>
      </c>
      <c r="AT51" s="33">
        <f>$Z$28/'Fixed data'!$C$7</f>
        <v>5.8666666666666679E-5</v>
      </c>
      <c r="AU51" s="33">
        <f>$Z$28/'Fixed data'!$C$7</f>
        <v>5.8666666666666679E-5</v>
      </c>
      <c r="AV51" s="33">
        <f>$Z$28/'Fixed data'!$C$7</f>
        <v>5.8666666666666679E-5</v>
      </c>
      <c r="AW51" s="33">
        <f>$Z$28/'Fixed data'!$C$7</f>
        <v>5.8666666666666679E-5</v>
      </c>
      <c r="AX51" s="33">
        <f>$Z$28/'Fixed data'!$C$7</f>
        <v>5.8666666666666679E-5</v>
      </c>
      <c r="AY51" s="33">
        <f>$Z$28/'Fixed data'!$C$7</f>
        <v>5.8666666666666679E-5</v>
      </c>
      <c r="AZ51" s="33">
        <f>$Z$28/'Fixed data'!$C$7</f>
        <v>5.8666666666666679E-5</v>
      </c>
      <c r="BA51" s="33">
        <f>$Z$28/'Fixed data'!$C$7</f>
        <v>5.8666666666666679E-5</v>
      </c>
      <c r="BB51" s="33">
        <f>$Z$28/'Fixed data'!$C$7</f>
        <v>5.8666666666666679E-5</v>
      </c>
      <c r="BC51" s="33">
        <f>$Z$28/'Fixed data'!$C$7</f>
        <v>5.8666666666666679E-5</v>
      </c>
      <c r="BD51" s="33">
        <f>$Z$28/'Fixed data'!$C$7</f>
        <v>5.8666666666666679E-5</v>
      </c>
    </row>
    <row r="52" spans="1:56" ht="16.5" hidden="1" customHeight="1" outlineLevel="1" x14ac:dyDescent="0.35">
      <c r="A52" s="115"/>
      <c r="B52" s="8" t="s">
        <v>124</v>
      </c>
      <c r="C52" s="10" t="s">
        <v>146</v>
      </c>
      <c r="D52" s="8"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5.8666666666666679E-5</v>
      </c>
      <c r="AC52" s="33">
        <f>$AA$28/'Fixed data'!$C$7</f>
        <v>5.8666666666666679E-5</v>
      </c>
      <c r="AD52" s="33">
        <f>$AA$28/'Fixed data'!$C$7</f>
        <v>5.8666666666666679E-5</v>
      </c>
      <c r="AE52" s="33">
        <f>$AA$28/'Fixed data'!$C$7</f>
        <v>5.8666666666666679E-5</v>
      </c>
      <c r="AF52" s="33">
        <f>$AA$28/'Fixed data'!$C$7</f>
        <v>5.8666666666666679E-5</v>
      </c>
      <c r="AG52" s="33">
        <f>$AA$28/'Fixed data'!$C$7</f>
        <v>5.8666666666666679E-5</v>
      </c>
      <c r="AH52" s="33">
        <f>$AA$28/'Fixed data'!$C$7</f>
        <v>5.8666666666666679E-5</v>
      </c>
      <c r="AI52" s="33">
        <f>$AA$28/'Fixed data'!$C$7</f>
        <v>5.8666666666666679E-5</v>
      </c>
      <c r="AJ52" s="33">
        <f>$AA$28/'Fixed data'!$C$7</f>
        <v>5.8666666666666679E-5</v>
      </c>
      <c r="AK52" s="33">
        <f>$AA$28/'Fixed data'!$C$7</f>
        <v>5.8666666666666679E-5</v>
      </c>
      <c r="AL52" s="33">
        <f>$AA$28/'Fixed data'!$C$7</f>
        <v>5.8666666666666679E-5</v>
      </c>
      <c r="AM52" s="33">
        <f>$AA$28/'Fixed data'!$C$7</f>
        <v>5.8666666666666679E-5</v>
      </c>
      <c r="AN52" s="33">
        <f>$AA$28/'Fixed data'!$C$7</f>
        <v>5.8666666666666679E-5</v>
      </c>
      <c r="AO52" s="33">
        <f>$AA$28/'Fixed data'!$C$7</f>
        <v>5.8666666666666679E-5</v>
      </c>
      <c r="AP52" s="33">
        <f>$AA$28/'Fixed data'!$C$7</f>
        <v>5.8666666666666679E-5</v>
      </c>
      <c r="AQ52" s="33">
        <f>$AA$28/'Fixed data'!$C$7</f>
        <v>5.8666666666666679E-5</v>
      </c>
      <c r="AR52" s="33">
        <f>$AA$28/'Fixed data'!$C$7</f>
        <v>5.8666666666666679E-5</v>
      </c>
      <c r="AS52" s="33">
        <f>$AA$28/'Fixed data'!$C$7</f>
        <v>5.8666666666666679E-5</v>
      </c>
      <c r="AT52" s="33">
        <f>$AA$28/'Fixed data'!$C$7</f>
        <v>5.8666666666666679E-5</v>
      </c>
      <c r="AU52" s="33">
        <f>$AA$28/'Fixed data'!$C$7</f>
        <v>5.8666666666666679E-5</v>
      </c>
      <c r="AV52" s="33">
        <f>$AA$28/'Fixed data'!$C$7</f>
        <v>5.8666666666666679E-5</v>
      </c>
      <c r="AW52" s="33">
        <f>$AA$28/'Fixed data'!$C$7</f>
        <v>5.8666666666666679E-5</v>
      </c>
      <c r="AX52" s="33">
        <f>$AA$28/'Fixed data'!$C$7</f>
        <v>5.8666666666666679E-5</v>
      </c>
      <c r="AY52" s="33">
        <f>$AA$28/'Fixed data'!$C$7</f>
        <v>5.8666666666666679E-5</v>
      </c>
      <c r="AZ52" s="33">
        <f>$AA$28/'Fixed data'!$C$7</f>
        <v>5.8666666666666679E-5</v>
      </c>
      <c r="BA52" s="33">
        <f>$AA$28/'Fixed data'!$C$7</f>
        <v>5.8666666666666679E-5</v>
      </c>
      <c r="BB52" s="33">
        <f>$AA$28/'Fixed data'!$C$7</f>
        <v>5.8666666666666679E-5</v>
      </c>
      <c r="BC52" s="33">
        <f>$AA$28/'Fixed data'!$C$7</f>
        <v>5.8666666666666679E-5</v>
      </c>
      <c r="BD52" s="33">
        <f>$AA$28/'Fixed data'!$C$7</f>
        <v>5.8666666666666679E-5</v>
      </c>
    </row>
    <row r="53" spans="1:56" ht="16.5" hidden="1" customHeight="1" outlineLevel="1" x14ac:dyDescent="0.35">
      <c r="A53" s="115"/>
      <c r="B53" s="8" t="s">
        <v>125</v>
      </c>
      <c r="C53" s="10" t="s">
        <v>147</v>
      </c>
      <c r="D53" s="8"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5.8666666666666679E-5</v>
      </c>
      <c r="AD53" s="33">
        <f>$AB$28/'Fixed data'!$C$7</f>
        <v>5.8666666666666679E-5</v>
      </c>
      <c r="AE53" s="33">
        <f>$AB$28/'Fixed data'!$C$7</f>
        <v>5.8666666666666679E-5</v>
      </c>
      <c r="AF53" s="33">
        <f>$AB$28/'Fixed data'!$C$7</f>
        <v>5.8666666666666679E-5</v>
      </c>
      <c r="AG53" s="33">
        <f>$AB$28/'Fixed data'!$C$7</f>
        <v>5.8666666666666679E-5</v>
      </c>
      <c r="AH53" s="33">
        <f>$AB$28/'Fixed data'!$C$7</f>
        <v>5.8666666666666679E-5</v>
      </c>
      <c r="AI53" s="33">
        <f>$AB$28/'Fixed data'!$C$7</f>
        <v>5.8666666666666679E-5</v>
      </c>
      <c r="AJ53" s="33">
        <f>$AB$28/'Fixed data'!$C$7</f>
        <v>5.8666666666666679E-5</v>
      </c>
      <c r="AK53" s="33">
        <f>$AB$28/'Fixed data'!$C$7</f>
        <v>5.8666666666666679E-5</v>
      </c>
      <c r="AL53" s="33">
        <f>$AB$28/'Fixed data'!$C$7</f>
        <v>5.8666666666666679E-5</v>
      </c>
      <c r="AM53" s="33">
        <f>$AB$28/'Fixed data'!$C$7</f>
        <v>5.8666666666666679E-5</v>
      </c>
      <c r="AN53" s="33">
        <f>$AB$28/'Fixed data'!$C$7</f>
        <v>5.8666666666666679E-5</v>
      </c>
      <c r="AO53" s="33">
        <f>$AB$28/'Fixed data'!$C$7</f>
        <v>5.8666666666666679E-5</v>
      </c>
      <c r="AP53" s="33">
        <f>$AB$28/'Fixed data'!$C$7</f>
        <v>5.8666666666666679E-5</v>
      </c>
      <c r="AQ53" s="33">
        <f>$AB$28/'Fixed data'!$C$7</f>
        <v>5.8666666666666679E-5</v>
      </c>
      <c r="AR53" s="33">
        <f>$AB$28/'Fixed data'!$C$7</f>
        <v>5.8666666666666679E-5</v>
      </c>
      <c r="AS53" s="33">
        <f>$AB$28/'Fixed data'!$C$7</f>
        <v>5.8666666666666679E-5</v>
      </c>
      <c r="AT53" s="33">
        <f>$AB$28/'Fixed data'!$C$7</f>
        <v>5.8666666666666679E-5</v>
      </c>
      <c r="AU53" s="33">
        <f>$AB$28/'Fixed data'!$C$7</f>
        <v>5.8666666666666679E-5</v>
      </c>
      <c r="AV53" s="33">
        <f>$AB$28/'Fixed data'!$C$7</f>
        <v>5.8666666666666679E-5</v>
      </c>
      <c r="AW53" s="33">
        <f>$AB$28/'Fixed data'!$C$7</f>
        <v>5.8666666666666679E-5</v>
      </c>
      <c r="AX53" s="33">
        <f>$AB$28/'Fixed data'!$C$7</f>
        <v>5.8666666666666679E-5</v>
      </c>
      <c r="AY53" s="33">
        <f>$AB$28/'Fixed data'!$C$7</f>
        <v>5.8666666666666679E-5</v>
      </c>
      <c r="AZ53" s="33">
        <f>$AB$28/'Fixed data'!$C$7</f>
        <v>5.8666666666666679E-5</v>
      </c>
      <c r="BA53" s="33">
        <f>$AB$28/'Fixed data'!$C$7</f>
        <v>5.8666666666666679E-5</v>
      </c>
      <c r="BB53" s="33">
        <f>$AB$28/'Fixed data'!$C$7</f>
        <v>5.8666666666666679E-5</v>
      </c>
      <c r="BC53" s="33">
        <f>$AB$28/'Fixed data'!$C$7</f>
        <v>5.8666666666666679E-5</v>
      </c>
      <c r="BD53" s="33">
        <f>$AB$28/'Fixed data'!$C$7</f>
        <v>5.8666666666666679E-5</v>
      </c>
    </row>
    <row r="54" spans="1:56" ht="16.5" hidden="1" customHeight="1" outlineLevel="1" x14ac:dyDescent="0.35">
      <c r="A54" s="115"/>
      <c r="B54" s="8" t="s">
        <v>126</v>
      </c>
      <c r="C54" s="10" t="s">
        <v>148</v>
      </c>
      <c r="D54" s="8"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5.8666666666666679E-5</v>
      </c>
      <c r="AE54" s="33">
        <f>$AC$28/'Fixed data'!$C$7</f>
        <v>5.8666666666666679E-5</v>
      </c>
      <c r="AF54" s="33">
        <f>$AC$28/'Fixed data'!$C$7</f>
        <v>5.8666666666666679E-5</v>
      </c>
      <c r="AG54" s="33">
        <f>$AC$28/'Fixed data'!$C$7</f>
        <v>5.8666666666666679E-5</v>
      </c>
      <c r="AH54" s="33">
        <f>$AC$28/'Fixed data'!$C$7</f>
        <v>5.8666666666666679E-5</v>
      </c>
      <c r="AI54" s="33">
        <f>$AC$28/'Fixed data'!$C$7</f>
        <v>5.8666666666666679E-5</v>
      </c>
      <c r="AJ54" s="33">
        <f>$AC$28/'Fixed data'!$C$7</f>
        <v>5.8666666666666679E-5</v>
      </c>
      <c r="AK54" s="33">
        <f>$AC$28/'Fixed data'!$C$7</f>
        <v>5.8666666666666679E-5</v>
      </c>
      <c r="AL54" s="33">
        <f>$AC$28/'Fixed data'!$C$7</f>
        <v>5.8666666666666679E-5</v>
      </c>
      <c r="AM54" s="33">
        <f>$AC$28/'Fixed data'!$C$7</f>
        <v>5.8666666666666679E-5</v>
      </c>
      <c r="AN54" s="33">
        <f>$AC$28/'Fixed data'!$C$7</f>
        <v>5.8666666666666679E-5</v>
      </c>
      <c r="AO54" s="33">
        <f>$AC$28/'Fixed data'!$C$7</f>
        <v>5.8666666666666679E-5</v>
      </c>
      <c r="AP54" s="33">
        <f>$AC$28/'Fixed data'!$C$7</f>
        <v>5.8666666666666679E-5</v>
      </c>
      <c r="AQ54" s="33">
        <f>$AC$28/'Fixed data'!$C$7</f>
        <v>5.8666666666666679E-5</v>
      </c>
      <c r="AR54" s="33">
        <f>$AC$28/'Fixed data'!$C$7</f>
        <v>5.8666666666666679E-5</v>
      </c>
      <c r="AS54" s="33">
        <f>$AC$28/'Fixed data'!$C$7</f>
        <v>5.8666666666666679E-5</v>
      </c>
      <c r="AT54" s="33">
        <f>$AC$28/'Fixed data'!$C$7</f>
        <v>5.8666666666666679E-5</v>
      </c>
      <c r="AU54" s="33">
        <f>$AC$28/'Fixed data'!$C$7</f>
        <v>5.8666666666666679E-5</v>
      </c>
      <c r="AV54" s="33">
        <f>$AC$28/'Fixed data'!$C$7</f>
        <v>5.8666666666666679E-5</v>
      </c>
      <c r="AW54" s="33">
        <f>$AC$28/'Fixed data'!$C$7</f>
        <v>5.8666666666666679E-5</v>
      </c>
      <c r="AX54" s="33">
        <f>$AC$28/'Fixed data'!$C$7</f>
        <v>5.8666666666666679E-5</v>
      </c>
      <c r="AY54" s="33">
        <f>$AC$28/'Fixed data'!$C$7</f>
        <v>5.8666666666666679E-5</v>
      </c>
      <c r="AZ54" s="33">
        <f>$AC$28/'Fixed data'!$C$7</f>
        <v>5.8666666666666679E-5</v>
      </c>
      <c r="BA54" s="33">
        <f>$AC$28/'Fixed data'!$C$7</f>
        <v>5.8666666666666679E-5</v>
      </c>
      <c r="BB54" s="33">
        <f>$AC$28/'Fixed data'!$C$7</f>
        <v>5.8666666666666679E-5</v>
      </c>
      <c r="BC54" s="33">
        <f>$AC$28/'Fixed data'!$C$7</f>
        <v>5.8666666666666679E-5</v>
      </c>
      <c r="BD54" s="33">
        <f>$AC$28/'Fixed data'!$C$7</f>
        <v>5.8666666666666679E-5</v>
      </c>
    </row>
    <row r="55" spans="1:56" ht="16.5" hidden="1" customHeight="1" outlineLevel="1" x14ac:dyDescent="0.35">
      <c r="A55" s="115"/>
      <c r="B55" s="8" t="s">
        <v>127</v>
      </c>
      <c r="C55" s="10" t="s">
        <v>149</v>
      </c>
      <c r="D55" s="8"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5.8666666666666679E-5</v>
      </c>
      <c r="AF55" s="33">
        <f>$AD$28/'Fixed data'!$C$7</f>
        <v>5.8666666666666679E-5</v>
      </c>
      <c r="AG55" s="33">
        <f>$AD$28/'Fixed data'!$C$7</f>
        <v>5.8666666666666679E-5</v>
      </c>
      <c r="AH55" s="33">
        <f>$AD$28/'Fixed data'!$C$7</f>
        <v>5.8666666666666679E-5</v>
      </c>
      <c r="AI55" s="33">
        <f>$AD$28/'Fixed data'!$C$7</f>
        <v>5.8666666666666679E-5</v>
      </c>
      <c r="AJ55" s="33">
        <f>$AD$28/'Fixed data'!$C$7</f>
        <v>5.8666666666666679E-5</v>
      </c>
      <c r="AK55" s="33">
        <f>$AD$28/'Fixed data'!$C$7</f>
        <v>5.8666666666666679E-5</v>
      </c>
      <c r="AL55" s="33">
        <f>$AD$28/'Fixed data'!$C$7</f>
        <v>5.8666666666666679E-5</v>
      </c>
      <c r="AM55" s="33">
        <f>$AD$28/'Fixed data'!$C$7</f>
        <v>5.8666666666666679E-5</v>
      </c>
      <c r="AN55" s="33">
        <f>$AD$28/'Fixed data'!$C$7</f>
        <v>5.8666666666666679E-5</v>
      </c>
      <c r="AO55" s="33">
        <f>$AD$28/'Fixed data'!$C$7</f>
        <v>5.8666666666666679E-5</v>
      </c>
      <c r="AP55" s="33">
        <f>$AD$28/'Fixed data'!$C$7</f>
        <v>5.8666666666666679E-5</v>
      </c>
      <c r="AQ55" s="33">
        <f>$AD$28/'Fixed data'!$C$7</f>
        <v>5.8666666666666679E-5</v>
      </c>
      <c r="AR55" s="33">
        <f>$AD$28/'Fixed data'!$C$7</f>
        <v>5.8666666666666679E-5</v>
      </c>
      <c r="AS55" s="33">
        <f>$AD$28/'Fixed data'!$C$7</f>
        <v>5.8666666666666679E-5</v>
      </c>
      <c r="AT55" s="33">
        <f>$AD$28/'Fixed data'!$C$7</f>
        <v>5.8666666666666679E-5</v>
      </c>
      <c r="AU55" s="33">
        <f>$AD$28/'Fixed data'!$C$7</f>
        <v>5.8666666666666679E-5</v>
      </c>
      <c r="AV55" s="33">
        <f>$AD$28/'Fixed data'!$C$7</f>
        <v>5.8666666666666679E-5</v>
      </c>
      <c r="AW55" s="33">
        <f>$AD$28/'Fixed data'!$C$7</f>
        <v>5.8666666666666679E-5</v>
      </c>
      <c r="AX55" s="33">
        <f>$AD$28/'Fixed data'!$C$7</f>
        <v>5.8666666666666679E-5</v>
      </c>
      <c r="AY55" s="33">
        <f>$AD$28/'Fixed data'!$C$7</f>
        <v>5.8666666666666679E-5</v>
      </c>
      <c r="AZ55" s="33">
        <f>$AD$28/'Fixed data'!$C$7</f>
        <v>5.8666666666666679E-5</v>
      </c>
      <c r="BA55" s="33">
        <f>$AD$28/'Fixed data'!$C$7</f>
        <v>5.8666666666666679E-5</v>
      </c>
      <c r="BB55" s="33">
        <f>$AD$28/'Fixed data'!$C$7</f>
        <v>5.8666666666666679E-5</v>
      </c>
      <c r="BC55" s="33">
        <f>$AD$28/'Fixed data'!$C$7</f>
        <v>5.8666666666666679E-5</v>
      </c>
      <c r="BD55" s="33">
        <f>$AD$28/'Fixed data'!$C$7</f>
        <v>5.8666666666666679E-5</v>
      </c>
    </row>
    <row r="56" spans="1:56" ht="16.5" hidden="1" customHeight="1" outlineLevel="1" x14ac:dyDescent="0.35">
      <c r="A56" s="115"/>
      <c r="B56" s="8" t="s">
        <v>128</v>
      </c>
      <c r="C56" s="10" t="s">
        <v>150</v>
      </c>
      <c r="D56" s="8"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5.8666666666666679E-5</v>
      </c>
      <c r="AG56" s="33">
        <f>$AE$28/'Fixed data'!$C$7</f>
        <v>5.8666666666666679E-5</v>
      </c>
      <c r="AH56" s="33">
        <f>$AE$28/'Fixed data'!$C$7</f>
        <v>5.8666666666666679E-5</v>
      </c>
      <c r="AI56" s="33">
        <f>$AE$28/'Fixed data'!$C$7</f>
        <v>5.8666666666666679E-5</v>
      </c>
      <c r="AJ56" s="33">
        <f>$AE$28/'Fixed data'!$C$7</f>
        <v>5.8666666666666679E-5</v>
      </c>
      <c r="AK56" s="33">
        <f>$AE$28/'Fixed data'!$C$7</f>
        <v>5.8666666666666679E-5</v>
      </c>
      <c r="AL56" s="33">
        <f>$AE$28/'Fixed data'!$C$7</f>
        <v>5.8666666666666679E-5</v>
      </c>
      <c r="AM56" s="33">
        <f>$AE$28/'Fixed data'!$C$7</f>
        <v>5.8666666666666679E-5</v>
      </c>
      <c r="AN56" s="33">
        <f>$AE$28/'Fixed data'!$C$7</f>
        <v>5.8666666666666679E-5</v>
      </c>
      <c r="AO56" s="33">
        <f>$AE$28/'Fixed data'!$C$7</f>
        <v>5.8666666666666679E-5</v>
      </c>
      <c r="AP56" s="33">
        <f>$AE$28/'Fixed data'!$C$7</f>
        <v>5.8666666666666679E-5</v>
      </c>
      <c r="AQ56" s="33">
        <f>$AE$28/'Fixed data'!$C$7</f>
        <v>5.8666666666666679E-5</v>
      </c>
      <c r="AR56" s="33">
        <f>$AE$28/'Fixed data'!$C$7</f>
        <v>5.8666666666666679E-5</v>
      </c>
      <c r="AS56" s="33">
        <f>$AE$28/'Fixed data'!$C$7</f>
        <v>5.8666666666666679E-5</v>
      </c>
      <c r="AT56" s="33">
        <f>$AE$28/'Fixed data'!$C$7</f>
        <v>5.8666666666666679E-5</v>
      </c>
      <c r="AU56" s="33">
        <f>$AE$28/'Fixed data'!$C$7</f>
        <v>5.8666666666666679E-5</v>
      </c>
      <c r="AV56" s="33">
        <f>$AE$28/'Fixed data'!$C$7</f>
        <v>5.8666666666666679E-5</v>
      </c>
      <c r="AW56" s="33">
        <f>$AE$28/'Fixed data'!$C$7</f>
        <v>5.8666666666666679E-5</v>
      </c>
      <c r="AX56" s="33">
        <f>$AE$28/'Fixed data'!$C$7</f>
        <v>5.8666666666666679E-5</v>
      </c>
      <c r="AY56" s="33">
        <f>$AE$28/'Fixed data'!$C$7</f>
        <v>5.8666666666666679E-5</v>
      </c>
      <c r="AZ56" s="33">
        <f>$AE$28/'Fixed data'!$C$7</f>
        <v>5.8666666666666679E-5</v>
      </c>
      <c r="BA56" s="33">
        <f>$AE$28/'Fixed data'!$C$7</f>
        <v>5.8666666666666679E-5</v>
      </c>
      <c r="BB56" s="33">
        <f>$AE$28/'Fixed data'!$C$7</f>
        <v>5.8666666666666679E-5</v>
      </c>
      <c r="BC56" s="33">
        <f>$AE$28/'Fixed data'!$C$7</f>
        <v>5.8666666666666679E-5</v>
      </c>
      <c r="BD56" s="33">
        <f>$AE$28/'Fixed data'!$C$7</f>
        <v>5.8666666666666679E-5</v>
      </c>
    </row>
    <row r="57" spans="1:56" ht="16.5" hidden="1" customHeight="1" outlineLevel="1" x14ac:dyDescent="0.35">
      <c r="A57" s="115"/>
      <c r="B57" s="8" t="s">
        <v>129</v>
      </c>
      <c r="C57" s="10" t="s">
        <v>151</v>
      </c>
      <c r="D57" s="8"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5.8666666666666679E-5</v>
      </c>
      <c r="AH57" s="33">
        <f>$AF$28/'Fixed data'!$C$7</f>
        <v>5.8666666666666679E-5</v>
      </c>
      <c r="AI57" s="33">
        <f>$AF$28/'Fixed data'!$C$7</f>
        <v>5.8666666666666679E-5</v>
      </c>
      <c r="AJ57" s="33">
        <f>$AF$28/'Fixed data'!$C$7</f>
        <v>5.8666666666666679E-5</v>
      </c>
      <c r="AK57" s="33">
        <f>$AF$28/'Fixed data'!$C$7</f>
        <v>5.8666666666666679E-5</v>
      </c>
      <c r="AL57" s="33">
        <f>$AF$28/'Fixed data'!$C$7</f>
        <v>5.8666666666666679E-5</v>
      </c>
      <c r="AM57" s="33">
        <f>$AF$28/'Fixed data'!$C$7</f>
        <v>5.8666666666666679E-5</v>
      </c>
      <c r="AN57" s="33">
        <f>$AF$28/'Fixed data'!$C$7</f>
        <v>5.8666666666666679E-5</v>
      </c>
      <c r="AO57" s="33">
        <f>$AF$28/'Fixed data'!$C$7</f>
        <v>5.8666666666666679E-5</v>
      </c>
      <c r="AP57" s="33">
        <f>$AF$28/'Fixed data'!$C$7</f>
        <v>5.8666666666666679E-5</v>
      </c>
      <c r="AQ57" s="33">
        <f>$AF$28/'Fixed data'!$C$7</f>
        <v>5.8666666666666679E-5</v>
      </c>
      <c r="AR57" s="33">
        <f>$AF$28/'Fixed data'!$C$7</f>
        <v>5.8666666666666679E-5</v>
      </c>
      <c r="AS57" s="33">
        <f>$AF$28/'Fixed data'!$C$7</f>
        <v>5.8666666666666679E-5</v>
      </c>
      <c r="AT57" s="33">
        <f>$AF$28/'Fixed data'!$C$7</f>
        <v>5.8666666666666679E-5</v>
      </c>
      <c r="AU57" s="33">
        <f>$AF$28/'Fixed data'!$C$7</f>
        <v>5.8666666666666679E-5</v>
      </c>
      <c r="AV57" s="33">
        <f>$AF$28/'Fixed data'!$C$7</f>
        <v>5.8666666666666679E-5</v>
      </c>
      <c r="AW57" s="33">
        <f>$AF$28/'Fixed data'!$C$7</f>
        <v>5.8666666666666679E-5</v>
      </c>
      <c r="AX57" s="33">
        <f>$AF$28/'Fixed data'!$C$7</f>
        <v>5.8666666666666679E-5</v>
      </c>
      <c r="AY57" s="33">
        <f>$AF$28/'Fixed data'!$C$7</f>
        <v>5.8666666666666679E-5</v>
      </c>
      <c r="AZ57" s="33">
        <f>$AF$28/'Fixed data'!$C$7</f>
        <v>5.8666666666666679E-5</v>
      </c>
      <c r="BA57" s="33">
        <f>$AF$28/'Fixed data'!$C$7</f>
        <v>5.8666666666666679E-5</v>
      </c>
      <c r="BB57" s="33">
        <f>$AF$28/'Fixed data'!$C$7</f>
        <v>5.8666666666666679E-5</v>
      </c>
      <c r="BC57" s="33">
        <f>$AF$28/'Fixed data'!$C$7</f>
        <v>5.8666666666666679E-5</v>
      </c>
      <c r="BD57" s="33">
        <f>$AF$28/'Fixed data'!$C$7</f>
        <v>5.8666666666666679E-5</v>
      </c>
    </row>
    <row r="58" spans="1:56" ht="16.5" hidden="1" customHeight="1" outlineLevel="1" x14ac:dyDescent="0.35">
      <c r="A58" s="115"/>
      <c r="B58" s="8" t="s">
        <v>130</v>
      </c>
      <c r="C58" s="10" t="s">
        <v>152</v>
      </c>
      <c r="D58" s="8"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5.8666666666666679E-5</v>
      </c>
      <c r="AI58" s="33">
        <f>$AG$28/'Fixed data'!$C$7</f>
        <v>5.8666666666666679E-5</v>
      </c>
      <c r="AJ58" s="33">
        <f>$AG$28/'Fixed data'!$C$7</f>
        <v>5.8666666666666679E-5</v>
      </c>
      <c r="AK58" s="33">
        <f>$AG$28/'Fixed data'!$C$7</f>
        <v>5.8666666666666679E-5</v>
      </c>
      <c r="AL58" s="33">
        <f>$AG$28/'Fixed data'!$C$7</f>
        <v>5.8666666666666679E-5</v>
      </c>
      <c r="AM58" s="33">
        <f>$AG$28/'Fixed data'!$C$7</f>
        <v>5.8666666666666679E-5</v>
      </c>
      <c r="AN58" s="33">
        <f>$AG$28/'Fixed data'!$C$7</f>
        <v>5.8666666666666679E-5</v>
      </c>
      <c r="AO58" s="33">
        <f>$AG$28/'Fixed data'!$C$7</f>
        <v>5.8666666666666679E-5</v>
      </c>
      <c r="AP58" s="33">
        <f>$AG$28/'Fixed data'!$C$7</f>
        <v>5.8666666666666679E-5</v>
      </c>
      <c r="AQ58" s="33">
        <f>$AG$28/'Fixed data'!$C$7</f>
        <v>5.8666666666666679E-5</v>
      </c>
      <c r="AR58" s="33">
        <f>$AG$28/'Fixed data'!$C$7</f>
        <v>5.8666666666666679E-5</v>
      </c>
      <c r="AS58" s="33">
        <f>$AG$28/'Fixed data'!$C$7</f>
        <v>5.8666666666666679E-5</v>
      </c>
      <c r="AT58" s="33">
        <f>$AG$28/'Fixed data'!$C$7</f>
        <v>5.8666666666666679E-5</v>
      </c>
      <c r="AU58" s="33">
        <f>$AG$28/'Fixed data'!$C$7</f>
        <v>5.8666666666666679E-5</v>
      </c>
      <c r="AV58" s="33">
        <f>$AG$28/'Fixed data'!$C$7</f>
        <v>5.8666666666666679E-5</v>
      </c>
      <c r="AW58" s="33">
        <f>$AG$28/'Fixed data'!$C$7</f>
        <v>5.8666666666666679E-5</v>
      </c>
      <c r="AX58" s="33">
        <f>$AG$28/'Fixed data'!$C$7</f>
        <v>5.8666666666666679E-5</v>
      </c>
      <c r="AY58" s="33">
        <f>$AG$28/'Fixed data'!$C$7</f>
        <v>5.8666666666666679E-5</v>
      </c>
      <c r="AZ58" s="33">
        <f>$AG$28/'Fixed data'!$C$7</f>
        <v>5.8666666666666679E-5</v>
      </c>
      <c r="BA58" s="33">
        <f>$AG$28/'Fixed data'!$C$7</f>
        <v>5.8666666666666679E-5</v>
      </c>
      <c r="BB58" s="33">
        <f>$AG$28/'Fixed data'!$C$7</f>
        <v>5.8666666666666679E-5</v>
      </c>
      <c r="BC58" s="33">
        <f>$AG$28/'Fixed data'!$C$7</f>
        <v>5.8666666666666679E-5</v>
      </c>
      <c r="BD58" s="33">
        <f>$AG$28/'Fixed data'!$C$7</f>
        <v>5.8666666666666679E-5</v>
      </c>
    </row>
    <row r="59" spans="1:56" ht="16.5" hidden="1" customHeight="1" outlineLevel="1" x14ac:dyDescent="0.35">
      <c r="A59" s="115"/>
      <c r="B59" s="8" t="s">
        <v>131</v>
      </c>
      <c r="C59" s="10" t="s">
        <v>153</v>
      </c>
      <c r="D59" s="8"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5.8666666666666679E-5</v>
      </c>
      <c r="AJ59" s="33">
        <f>$AH$28/'Fixed data'!$C$7</f>
        <v>5.8666666666666679E-5</v>
      </c>
      <c r="AK59" s="33">
        <f>$AH$28/'Fixed data'!$C$7</f>
        <v>5.8666666666666679E-5</v>
      </c>
      <c r="AL59" s="33">
        <f>$AH$28/'Fixed data'!$C$7</f>
        <v>5.8666666666666679E-5</v>
      </c>
      <c r="AM59" s="33">
        <f>$AH$28/'Fixed data'!$C$7</f>
        <v>5.8666666666666679E-5</v>
      </c>
      <c r="AN59" s="33">
        <f>$AH$28/'Fixed data'!$C$7</f>
        <v>5.8666666666666679E-5</v>
      </c>
      <c r="AO59" s="33">
        <f>$AH$28/'Fixed data'!$C$7</f>
        <v>5.8666666666666679E-5</v>
      </c>
      <c r="AP59" s="33">
        <f>$AH$28/'Fixed data'!$C$7</f>
        <v>5.8666666666666679E-5</v>
      </c>
      <c r="AQ59" s="33">
        <f>$AH$28/'Fixed data'!$C$7</f>
        <v>5.8666666666666679E-5</v>
      </c>
      <c r="AR59" s="33">
        <f>$AH$28/'Fixed data'!$C$7</f>
        <v>5.8666666666666679E-5</v>
      </c>
      <c r="AS59" s="33">
        <f>$AH$28/'Fixed data'!$C$7</f>
        <v>5.8666666666666679E-5</v>
      </c>
      <c r="AT59" s="33">
        <f>$AH$28/'Fixed data'!$C$7</f>
        <v>5.8666666666666679E-5</v>
      </c>
      <c r="AU59" s="33">
        <f>$AH$28/'Fixed data'!$C$7</f>
        <v>5.8666666666666679E-5</v>
      </c>
      <c r="AV59" s="33">
        <f>$AH$28/'Fixed data'!$C$7</f>
        <v>5.8666666666666679E-5</v>
      </c>
      <c r="AW59" s="33">
        <f>$AH$28/'Fixed data'!$C$7</f>
        <v>5.8666666666666679E-5</v>
      </c>
      <c r="AX59" s="33">
        <f>$AH$28/'Fixed data'!$C$7</f>
        <v>5.8666666666666679E-5</v>
      </c>
      <c r="AY59" s="33">
        <f>$AH$28/'Fixed data'!$C$7</f>
        <v>5.8666666666666679E-5</v>
      </c>
      <c r="AZ59" s="33">
        <f>$AH$28/'Fixed data'!$C$7</f>
        <v>5.8666666666666679E-5</v>
      </c>
      <c r="BA59" s="33">
        <f>$AH$28/'Fixed data'!$C$7</f>
        <v>5.8666666666666679E-5</v>
      </c>
      <c r="BB59" s="33">
        <f>$AH$28/'Fixed data'!$C$7</f>
        <v>5.8666666666666679E-5</v>
      </c>
      <c r="BC59" s="33">
        <f>$AH$28/'Fixed data'!$C$7</f>
        <v>5.8666666666666679E-5</v>
      </c>
      <c r="BD59" s="33">
        <f>$AH$28/'Fixed data'!$C$7</f>
        <v>5.8666666666666679E-5</v>
      </c>
    </row>
    <row r="60" spans="1:56" ht="16.5" collapsed="1" x14ac:dyDescent="0.35">
      <c r="A60" s="115"/>
      <c r="B60" s="8" t="s">
        <v>7</v>
      </c>
      <c r="C60" s="8" t="s">
        <v>61</v>
      </c>
      <c r="D60" s="8" t="s">
        <v>40</v>
      </c>
      <c r="E60" s="33">
        <f>SUM(E30:E59)</f>
        <v>0</v>
      </c>
      <c r="F60" s="33">
        <f t="shared" ref="F60:BD60" si="5">SUM(F30:F59)</f>
        <v>0</v>
      </c>
      <c r="G60" s="33">
        <f t="shared" si="5"/>
        <v>0</v>
      </c>
      <c r="H60" s="33">
        <f t="shared" si="5"/>
        <v>3.7240637485970816E-3</v>
      </c>
      <c r="I60" s="33">
        <f t="shared" si="5"/>
        <v>2.2614027719668715E-4</v>
      </c>
      <c r="J60" s="33">
        <f t="shared" si="5"/>
        <v>2.8480694386335382E-4</v>
      </c>
      <c r="K60" s="33">
        <f t="shared" si="5"/>
        <v>3.4345769013201054E-4</v>
      </c>
      <c r="L60" s="33">
        <f t="shared" si="5"/>
        <v>4.0208401626167656E-4</v>
      </c>
      <c r="M60" s="33">
        <f t="shared" si="5"/>
        <v>4.6068594729615933E-4</v>
      </c>
      <c r="N60" s="33">
        <f t="shared" si="5"/>
        <v>5.1935261396282605E-4</v>
      </c>
      <c r="O60" s="33">
        <f t="shared" si="5"/>
        <v>5.7801928062949277E-4</v>
      </c>
      <c r="P60" s="33">
        <f t="shared" si="5"/>
        <v>6.3668594729615949E-4</v>
      </c>
      <c r="Q60" s="33">
        <f t="shared" si="5"/>
        <v>6.9535261396282621E-4</v>
      </c>
      <c r="R60" s="33">
        <f t="shared" si="5"/>
        <v>7.5401928062949293E-4</v>
      </c>
      <c r="S60" s="33">
        <f t="shared" si="5"/>
        <v>8.1268594729615965E-4</v>
      </c>
      <c r="T60" s="33">
        <f t="shared" si="5"/>
        <v>8.7135261396282637E-4</v>
      </c>
      <c r="U60" s="33">
        <f t="shared" si="5"/>
        <v>9.3001928062949309E-4</v>
      </c>
      <c r="V60" s="33">
        <f t="shared" si="5"/>
        <v>9.886859472961597E-4</v>
      </c>
      <c r="W60" s="33">
        <f t="shared" si="5"/>
        <v>1.0473526139628264E-3</v>
      </c>
      <c r="X60" s="33">
        <f t="shared" si="5"/>
        <v>1.1060192806294931E-3</v>
      </c>
      <c r="Y60" s="33">
        <f t="shared" si="5"/>
        <v>1.1646859472961599E-3</v>
      </c>
      <c r="Z60" s="33">
        <f t="shared" si="5"/>
        <v>1.2233526139628266E-3</v>
      </c>
      <c r="AA60" s="33">
        <f t="shared" si="5"/>
        <v>1.2820192806294933E-3</v>
      </c>
      <c r="AB60" s="33">
        <f t="shared" si="5"/>
        <v>1.34068594729616E-3</v>
      </c>
      <c r="AC60" s="33">
        <f t="shared" si="5"/>
        <v>1.3993526139628267E-3</v>
      </c>
      <c r="AD60" s="33">
        <f t="shared" si="5"/>
        <v>1.4580192806294935E-3</v>
      </c>
      <c r="AE60" s="33">
        <f t="shared" si="5"/>
        <v>1.5166859472961602E-3</v>
      </c>
      <c r="AF60" s="33">
        <f t="shared" si="5"/>
        <v>1.5753526139628269E-3</v>
      </c>
      <c r="AG60" s="33">
        <f t="shared" si="5"/>
        <v>1.6340192806294936E-3</v>
      </c>
      <c r="AH60" s="33">
        <f t="shared" si="5"/>
        <v>1.6926859472961603E-3</v>
      </c>
      <c r="AI60" s="33">
        <f t="shared" si="5"/>
        <v>1.751352613962827E-3</v>
      </c>
      <c r="AJ60" s="33">
        <f t="shared" si="5"/>
        <v>1.751352613962827E-3</v>
      </c>
      <c r="AK60" s="33">
        <f t="shared" si="5"/>
        <v>1.751352613962827E-3</v>
      </c>
      <c r="AL60" s="33">
        <f t="shared" si="5"/>
        <v>1.751352613962827E-3</v>
      </c>
      <c r="AM60" s="33">
        <f t="shared" si="5"/>
        <v>1.751352613962827E-3</v>
      </c>
      <c r="AN60" s="33">
        <f t="shared" si="5"/>
        <v>1.751352613962827E-3</v>
      </c>
      <c r="AO60" s="33">
        <f t="shared" si="5"/>
        <v>1.751352613962827E-3</v>
      </c>
      <c r="AP60" s="33">
        <f t="shared" si="5"/>
        <v>1.751352613962827E-3</v>
      </c>
      <c r="AQ60" s="33">
        <f t="shared" si="5"/>
        <v>1.751352613962827E-3</v>
      </c>
      <c r="AR60" s="33">
        <f t="shared" si="5"/>
        <v>1.751352613962827E-3</v>
      </c>
      <c r="AS60" s="33">
        <f t="shared" si="5"/>
        <v>1.751352613962827E-3</v>
      </c>
      <c r="AT60" s="33">
        <f t="shared" si="5"/>
        <v>1.751352613962827E-3</v>
      </c>
      <c r="AU60" s="33">
        <f t="shared" si="5"/>
        <v>1.751352613962827E-3</v>
      </c>
      <c r="AV60" s="33">
        <f t="shared" si="5"/>
        <v>1.751352613962827E-3</v>
      </c>
      <c r="AW60" s="33">
        <f t="shared" si="5"/>
        <v>1.751352613962827E-3</v>
      </c>
      <c r="AX60" s="33">
        <f t="shared" si="5"/>
        <v>1.751352613962827E-3</v>
      </c>
      <c r="AY60" s="33">
        <f t="shared" si="5"/>
        <v>1.751352613962827E-3</v>
      </c>
      <c r="AZ60" s="33">
        <f t="shared" si="5"/>
        <v>1.751352613962827E-3</v>
      </c>
      <c r="BA60" s="33">
        <f t="shared" si="5"/>
        <v>-1.9727111346342593E-3</v>
      </c>
      <c r="BB60" s="33">
        <f t="shared" si="5"/>
        <v>1.5252123367661397E-3</v>
      </c>
      <c r="BC60" s="33">
        <f t="shared" si="5"/>
        <v>1.466545670099473E-3</v>
      </c>
      <c r="BD60" s="33">
        <f t="shared" si="5"/>
        <v>1.4078949238308161E-3</v>
      </c>
    </row>
    <row r="61" spans="1:56" ht="17.25" hidden="1" customHeight="1" outlineLevel="1" x14ac:dyDescent="0.35">
      <c r="A61" s="115"/>
      <c r="B61" s="8" t="s">
        <v>35</v>
      </c>
      <c r="C61" s="8" t="s">
        <v>62</v>
      </c>
      <c r="D61" s="8" t="s">
        <v>40</v>
      </c>
      <c r="E61" s="33">
        <v>0</v>
      </c>
      <c r="F61" s="33">
        <f>E62</f>
        <v>0</v>
      </c>
      <c r="G61" s="33">
        <f t="shared" ref="G61:BD61" si="6">F62</f>
        <v>0</v>
      </c>
      <c r="H61" s="33">
        <f t="shared" si="6"/>
        <v>0.16758286868686867</v>
      </c>
      <c r="I61" s="33">
        <f t="shared" si="6"/>
        <v>6.4522487252538507E-3</v>
      </c>
      <c r="J61" s="33">
        <f t="shared" si="6"/>
        <v>8.8661084480571636E-3</v>
      </c>
      <c r="K61" s="33">
        <f t="shared" si="6"/>
        <v>1.1220585086283362E-2</v>
      </c>
      <c r="L61" s="33">
        <f t="shared" si="6"/>
        <v>1.3515312071986323E-2</v>
      </c>
      <c r="M61" s="33">
        <f t="shared" si="6"/>
        <v>1.575031495227637E-2</v>
      </c>
      <c r="N61" s="33">
        <f t="shared" si="6"/>
        <v>1.7929629004980213E-2</v>
      </c>
      <c r="O61" s="33">
        <f t="shared" si="6"/>
        <v>2.0050276391017387E-2</v>
      </c>
      <c r="P61" s="33">
        <f t="shared" si="6"/>
        <v>2.2112257110387896E-2</v>
      </c>
      <c r="Q61" s="33">
        <f t="shared" si="6"/>
        <v>2.4115571163091737E-2</v>
      </c>
      <c r="R61" s="33">
        <f t="shared" si="6"/>
        <v>2.6060218549128912E-2</v>
      </c>
      <c r="S61" s="33">
        <f t="shared" si="6"/>
        <v>2.7946199268499419E-2</v>
      </c>
      <c r="T61" s="33">
        <f t="shared" si="6"/>
        <v>2.977351332120326E-2</v>
      </c>
      <c r="U61" s="33">
        <f t="shared" si="6"/>
        <v>3.1542160707240433E-2</v>
      </c>
      <c r="V61" s="33">
        <f t="shared" si="6"/>
        <v>3.325214142661094E-2</v>
      </c>
      <c r="W61" s="33">
        <f t="shared" si="6"/>
        <v>3.4903455479314782E-2</v>
      </c>
      <c r="X61" s="33">
        <f t="shared" si="6"/>
        <v>3.6496102865351959E-2</v>
      </c>
      <c r="Y61" s="33">
        <f t="shared" si="6"/>
        <v>3.8030083584722464E-2</v>
      </c>
      <c r="Z61" s="33">
        <f t="shared" si="6"/>
        <v>3.9505397637426304E-2</v>
      </c>
      <c r="AA61" s="33">
        <f t="shared" si="6"/>
        <v>4.0922045023463478E-2</v>
      </c>
      <c r="AB61" s="33">
        <f t="shared" si="6"/>
        <v>4.2280025742833988E-2</v>
      </c>
      <c r="AC61" s="33">
        <f t="shared" si="6"/>
        <v>4.3579339795537825E-2</v>
      </c>
      <c r="AD61" s="33">
        <f t="shared" si="6"/>
        <v>4.4819987181574997E-2</v>
      </c>
      <c r="AE61" s="33">
        <f t="shared" si="6"/>
        <v>4.6001967900945503E-2</v>
      </c>
      <c r="AF61" s="33">
        <f t="shared" si="6"/>
        <v>4.7125281953649345E-2</v>
      </c>
      <c r="AG61" s="33">
        <f t="shared" si="6"/>
        <v>4.8189929339686521E-2</v>
      </c>
      <c r="AH61" s="33">
        <f t="shared" si="6"/>
        <v>4.9195910059057026E-2</v>
      </c>
      <c r="AI61" s="33">
        <f t="shared" si="6"/>
        <v>5.0143224111760865E-2</v>
      </c>
      <c r="AJ61" s="33">
        <f t="shared" si="6"/>
        <v>5.1031871497798038E-2</v>
      </c>
      <c r="AK61" s="33">
        <f t="shared" si="6"/>
        <v>5.1920518883835212E-2</v>
      </c>
      <c r="AL61" s="33">
        <f t="shared" si="6"/>
        <v>0.76480916626987239</v>
      </c>
      <c r="AM61" s="33">
        <f t="shared" si="6"/>
        <v>0.76569781365590961</v>
      </c>
      <c r="AN61" s="33">
        <f t="shared" si="6"/>
        <v>0.76658646104194683</v>
      </c>
      <c r="AO61" s="33">
        <f t="shared" si="6"/>
        <v>0.76747510842798405</v>
      </c>
      <c r="AP61" s="33">
        <f t="shared" si="6"/>
        <v>0.76836375581402128</v>
      </c>
      <c r="AQ61" s="33">
        <f t="shared" si="6"/>
        <v>0.7692524032000585</v>
      </c>
      <c r="AR61" s="33">
        <f t="shared" si="6"/>
        <v>0.77014105058609572</v>
      </c>
      <c r="AS61" s="33">
        <f t="shared" si="6"/>
        <v>0.77102969797213294</v>
      </c>
      <c r="AT61" s="33">
        <f t="shared" si="6"/>
        <v>0.77191834535817017</v>
      </c>
      <c r="AU61" s="33">
        <f t="shared" si="6"/>
        <v>0.77280699274420739</v>
      </c>
      <c r="AV61" s="33">
        <f t="shared" si="6"/>
        <v>0.77369564013024461</v>
      </c>
      <c r="AW61" s="33">
        <f t="shared" si="6"/>
        <v>0.77458428751628183</v>
      </c>
      <c r="AX61" s="33">
        <f t="shared" si="6"/>
        <v>0.77547293490231906</v>
      </c>
      <c r="AY61" s="33">
        <f t="shared" si="6"/>
        <v>0.77372158228835619</v>
      </c>
      <c r="AZ61" s="33">
        <f t="shared" si="6"/>
        <v>0.77197022967439333</v>
      </c>
      <c r="BA61" s="33">
        <f t="shared" si="6"/>
        <v>0.77021887706043046</v>
      </c>
      <c r="BB61" s="33">
        <f t="shared" si="6"/>
        <v>0.77219158819506473</v>
      </c>
      <c r="BC61" s="33">
        <f t="shared" si="6"/>
        <v>0.77066637585829856</v>
      </c>
      <c r="BD61" s="33">
        <f t="shared" si="6"/>
        <v>0.76919983018819904</v>
      </c>
    </row>
    <row r="62" spans="1:56" ht="16.5" hidden="1" customHeight="1" outlineLevel="1" x14ac:dyDescent="0.3">
      <c r="A62" s="115"/>
      <c r="B62" s="8" t="s">
        <v>34</v>
      </c>
      <c r="C62" s="8" t="s">
        <v>69</v>
      </c>
      <c r="D62" s="8" t="s">
        <v>40</v>
      </c>
      <c r="E62" s="33">
        <f t="shared" ref="E62:BD62" si="7">E28-E60+E61</f>
        <v>0</v>
      </c>
      <c r="F62" s="33">
        <f t="shared" si="7"/>
        <v>0</v>
      </c>
      <c r="G62" s="33">
        <f t="shared" si="7"/>
        <v>0.16758286868686867</v>
      </c>
      <c r="H62" s="33">
        <f t="shared" si="7"/>
        <v>6.4522487252538507E-3</v>
      </c>
      <c r="I62" s="33">
        <f t="shared" si="7"/>
        <v>8.8661084480571636E-3</v>
      </c>
      <c r="J62" s="33">
        <f t="shared" si="7"/>
        <v>1.1220585086283362E-2</v>
      </c>
      <c r="K62" s="33">
        <f t="shared" si="7"/>
        <v>1.3515312071986323E-2</v>
      </c>
      <c r="L62" s="33">
        <f t="shared" si="7"/>
        <v>1.575031495227637E-2</v>
      </c>
      <c r="M62" s="33">
        <f t="shared" si="7"/>
        <v>1.7929629004980213E-2</v>
      </c>
      <c r="N62" s="33">
        <f t="shared" si="7"/>
        <v>2.0050276391017387E-2</v>
      </c>
      <c r="O62" s="33">
        <f t="shared" si="7"/>
        <v>2.2112257110387896E-2</v>
      </c>
      <c r="P62" s="33">
        <f t="shared" si="7"/>
        <v>2.4115571163091737E-2</v>
      </c>
      <c r="Q62" s="33">
        <f t="shared" si="7"/>
        <v>2.6060218549128912E-2</v>
      </c>
      <c r="R62" s="33">
        <f t="shared" si="7"/>
        <v>2.7946199268499419E-2</v>
      </c>
      <c r="S62" s="33">
        <f t="shared" si="7"/>
        <v>2.977351332120326E-2</v>
      </c>
      <c r="T62" s="33">
        <f t="shared" si="7"/>
        <v>3.1542160707240433E-2</v>
      </c>
      <c r="U62" s="33">
        <f t="shared" si="7"/>
        <v>3.325214142661094E-2</v>
      </c>
      <c r="V62" s="33">
        <f t="shared" si="7"/>
        <v>3.4903455479314782E-2</v>
      </c>
      <c r="W62" s="33">
        <f t="shared" si="7"/>
        <v>3.6496102865351959E-2</v>
      </c>
      <c r="X62" s="33">
        <f t="shared" si="7"/>
        <v>3.8030083584722464E-2</v>
      </c>
      <c r="Y62" s="33">
        <f t="shared" si="7"/>
        <v>3.9505397637426304E-2</v>
      </c>
      <c r="Z62" s="33">
        <f t="shared" si="7"/>
        <v>4.0922045023463478E-2</v>
      </c>
      <c r="AA62" s="33">
        <f t="shared" si="7"/>
        <v>4.2280025742833988E-2</v>
      </c>
      <c r="AB62" s="33">
        <f t="shared" si="7"/>
        <v>4.3579339795537825E-2</v>
      </c>
      <c r="AC62" s="33">
        <f t="shared" si="7"/>
        <v>4.4819987181574997E-2</v>
      </c>
      <c r="AD62" s="33">
        <f t="shared" si="7"/>
        <v>4.6001967900945503E-2</v>
      </c>
      <c r="AE62" s="33">
        <f t="shared" si="7"/>
        <v>4.7125281953649345E-2</v>
      </c>
      <c r="AF62" s="33">
        <f t="shared" si="7"/>
        <v>4.8189929339686521E-2</v>
      </c>
      <c r="AG62" s="33">
        <f t="shared" si="7"/>
        <v>4.9195910059057026E-2</v>
      </c>
      <c r="AH62" s="33">
        <f t="shared" si="7"/>
        <v>5.0143224111760865E-2</v>
      </c>
      <c r="AI62" s="33">
        <f t="shared" si="7"/>
        <v>5.1031871497798038E-2</v>
      </c>
      <c r="AJ62" s="33">
        <f t="shared" si="7"/>
        <v>5.1920518883835212E-2</v>
      </c>
      <c r="AK62" s="33">
        <f t="shared" si="7"/>
        <v>0.76480916626987239</v>
      </c>
      <c r="AL62" s="33">
        <f t="shared" si="7"/>
        <v>0.76569781365590961</v>
      </c>
      <c r="AM62" s="33">
        <f t="shared" si="7"/>
        <v>0.76658646104194683</v>
      </c>
      <c r="AN62" s="33">
        <f t="shared" si="7"/>
        <v>0.76747510842798405</v>
      </c>
      <c r="AO62" s="33">
        <f t="shared" si="7"/>
        <v>0.76836375581402128</v>
      </c>
      <c r="AP62" s="33">
        <f t="shared" si="7"/>
        <v>0.7692524032000585</v>
      </c>
      <c r="AQ62" s="33">
        <f t="shared" si="7"/>
        <v>0.77014105058609572</v>
      </c>
      <c r="AR62" s="33">
        <f t="shared" si="7"/>
        <v>0.77102969797213294</v>
      </c>
      <c r="AS62" s="33">
        <f t="shared" si="7"/>
        <v>0.77191834535817017</v>
      </c>
      <c r="AT62" s="33">
        <f t="shared" si="7"/>
        <v>0.77280699274420739</v>
      </c>
      <c r="AU62" s="33">
        <f t="shared" si="7"/>
        <v>0.77369564013024461</v>
      </c>
      <c r="AV62" s="33">
        <f t="shared" si="7"/>
        <v>0.77458428751628183</v>
      </c>
      <c r="AW62" s="33">
        <f t="shared" si="7"/>
        <v>0.77547293490231906</v>
      </c>
      <c r="AX62" s="33">
        <f t="shared" si="7"/>
        <v>0.77372158228835619</v>
      </c>
      <c r="AY62" s="33">
        <f t="shared" si="7"/>
        <v>0.77197022967439333</v>
      </c>
      <c r="AZ62" s="33">
        <f t="shared" si="7"/>
        <v>0.77021887706043046</v>
      </c>
      <c r="BA62" s="33">
        <f t="shared" si="7"/>
        <v>0.77219158819506473</v>
      </c>
      <c r="BB62" s="33">
        <f t="shared" si="7"/>
        <v>0.77066637585829856</v>
      </c>
      <c r="BC62" s="33">
        <f t="shared" si="7"/>
        <v>0.76919983018819904</v>
      </c>
      <c r="BD62" s="33">
        <f t="shared" si="7"/>
        <v>0.76779193526436817</v>
      </c>
    </row>
    <row r="63" spans="1:56" ht="16.5" collapsed="1" x14ac:dyDescent="0.3">
      <c r="A63" s="115"/>
      <c r="B63" s="8" t="s">
        <v>8</v>
      </c>
      <c r="C63" s="10" t="s">
        <v>68</v>
      </c>
      <c r="D63" s="8" t="s">
        <v>40</v>
      </c>
      <c r="E63" s="33">
        <f>AVERAGE(E61:E62)*'Fixed data'!$C$3</f>
        <v>0</v>
      </c>
      <c r="F63" s="33">
        <f>AVERAGE(F61:F62)*'Fixed data'!$C$3</f>
        <v>0</v>
      </c>
      <c r="G63" s="33">
        <f>AVERAGE(G61:G62)*'Fixed data'!$C$3</f>
        <v>4.0471262787878789E-3</v>
      </c>
      <c r="H63" s="33">
        <f>AVERAGE(H61:H62)*'Fixed data'!$C$3</f>
        <v>4.2029480855027591E-3</v>
      </c>
      <c r="I63" s="33">
        <f>AVERAGE(I61:I62)*'Fixed data'!$C$3</f>
        <v>3.6993832573546101E-4</v>
      </c>
      <c r="J63" s="33">
        <f>AVERAGE(J61:J62)*'Fixed data'!$C$3</f>
        <v>4.850936488543237E-4</v>
      </c>
      <c r="K63" s="33">
        <f>AVERAGE(K61:K62)*'Fixed data'!$C$3</f>
        <v>5.9737191637221289E-4</v>
      </c>
      <c r="L63" s="33">
        <f>AVERAGE(L61:L62)*'Fixed data'!$C$3</f>
        <v>7.0676489263594403E-4</v>
      </c>
      <c r="M63" s="33">
        <f>AVERAGE(M61:M62)*'Fixed data'!$C$3</f>
        <v>8.133706465677465E-4</v>
      </c>
      <c r="N63" s="33">
        <f>AVERAGE(N61:N62)*'Fixed data'!$C$3</f>
        <v>9.1721471531334216E-4</v>
      </c>
      <c r="O63" s="33">
        <f>AVERAGE(O61:O62)*'Fixed data'!$C$3</f>
        <v>1.0182251840589376E-3</v>
      </c>
      <c r="P63" s="33">
        <f>AVERAGE(P61:P62)*'Fixed data'!$C$3</f>
        <v>1.1164020528045332E-3</v>
      </c>
      <c r="Q63" s="33">
        <f>AVERAGE(Q61:Q62)*'Fixed data'!$C$3</f>
        <v>1.2117453215501287E-3</v>
      </c>
      <c r="R63" s="33">
        <f>AVERAGE(R61:R62)*'Fixed data'!$C$3</f>
        <v>1.3042549902957242E-3</v>
      </c>
      <c r="S63" s="33">
        <f>AVERAGE(S61:S62)*'Fixed data'!$C$3</f>
        <v>1.3939310590413197E-3</v>
      </c>
      <c r="T63" s="33">
        <f>AVERAGE(T61:T62)*'Fixed data'!$C$3</f>
        <v>1.4807735277869152E-3</v>
      </c>
      <c r="U63" s="33">
        <f>AVERAGE(U61:U62)*'Fixed data'!$C$3</f>
        <v>1.5647823965325106E-3</v>
      </c>
      <c r="V63" s="33">
        <f>AVERAGE(V61:V62)*'Fixed data'!$C$3</f>
        <v>1.6459576652781062E-3</v>
      </c>
      <c r="W63" s="33">
        <f>AVERAGE(W61:W62)*'Fixed data'!$C$3</f>
        <v>1.7242993340237018E-3</v>
      </c>
      <c r="X63" s="33">
        <f>AVERAGE(X61:X62)*'Fixed data'!$C$3</f>
        <v>1.7998074027692974E-3</v>
      </c>
      <c r="Y63" s="33">
        <f>AVERAGE(Y61:Y62)*'Fixed data'!$C$3</f>
        <v>1.8724818715148926E-3</v>
      </c>
      <c r="Z63" s="33">
        <f>AVERAGE(Z61:Z62)*'Fixed data'!$C$3</f>
        <v>1.9423227402604881E-3</v>
      </c>
      <c r="AA63" s="33">
        <f>AVERAGE(AA61:AA62)*'Fixed data'!$C$3</f>
        <v>2.0093300090060838E-3</v>
      </c>
      <c r="AB63" s="33">
        <f>AVERAGE(AB61:AB62)*'Fixed data'!$C$3</f>
        <v>2.0735036777516794E-3</v>
      </c>
      <c r="AC63" s="33">
        <f>AVERAGE(AC61:AC62)*'Fixed data'!$C$3</f>
        <v>2.1348437464972746E-3</v>
      </c>
      <c r="AD63" s="33">
        <f>AVERAGE(AD61:AD62)*'Fixed data'!$C$3</f>
        <v>2.1933502152428701E-3</v>
      </c>
      <c r="AE63" s="33">
        <f>AVERAGE(AE61:AE62)*'Fixed data'!$C$3</f>
        <v>2.2490230839884657E-3</v>
      </c>
      <c r="AF63" s="33">
        <f>AVERAGE(AF61:AF62)*'Fixed data'!$C$3</f>
        <v>2.3018623527340611E-3</v>
      </c>
      <c r="AG63" s="33">
        <f>AVERAGE(AG61:AG62)*'Fixed data'!$C$3</f>
        <v>2.3518680214796566E-3</v>
      </c>
      <c r="AH63" s="33">
        <f>AVERAGE(AH61:AH62)*'Fixed data'!$C$3</f>
        <v>2.399040090225252E-3</v>
      </c>
      <c r="AI63" s="33">
        <f>AVERAGE(AI61:AI62)*'Fixed data'!$C$3</f>
        <v>2.4433785589708474E-3</v>
      </c>
      <c r="AJ63" s="33">
        <f>AVERAGE(AJ61:AJ62)*'Fixed data'!$C$3</f>
        <v>2.4863002277164432E-3</v>
      </c>
      <c r="AK63" s="33">
        <f>AVERAGE(AK61:AK62)*'Fixed data'!$C$3</f>
        <v>1.9724021896462038E-2</v>
      </c>
      <c r="AL63" s="33">
        <f>AVERAGE(AL61:AL62)*'Fixed data'!$C$3</f>
        <v>3.6961743565207636E-2</v>
      </c>
      <c r="AM63" s="33">
        <f>AVERAGE(AM61:AM62)*'Fixed data'!$C$3</f>
        <v>3.7004665233953238E-2</v>
      </c>
      <c r="AN63" s="33">
        <f>AVERAGE(AN61:AN62)*'Fixed data'!$C$3</f>
        <v>3.7047586902698833E-2</v>
      </c>
      <c r="AO63" s="33">
        <f>AVERAGE(AO61:AO62)*'Fixed data'!$C$3</f>
        <v>3.7090508571444428E-2</v>
      </c>
      <c r="AP63" s="33">
        <f>AVERAGE(AP61:AP62)*'Fixed data'!$C$3</f>
        <v>3.713343024019003E-2</v>
      </c>
      <c r="AQ63" s="33">
        <f>AVERAGE(AQ61:AQ62)*'Fixed data'!$C$3</f>
        <v>3.7176351908935625E-2</v>
      </c>
      <c r="AR63" s="33">
        <f>AVERAGE(AR61:AR62)*'Fixed data'!$C$3</f>
        <v>3.7219273577681226E-2</v>
      </c>
      <c r="AS63" s="33">
        <f>AVERAGE(AS61:AS62)*'Fixed data'!$C$3</f>
        <v>3.7262195246426821E-2</v>
      </c>
      <c r="AT63" s="33">
        <f>AVERAGE(AT61:AT62)*'Fixed data'!$C$3</f>
        <v>3.7305116915172423E-2</v>
      </c>
      <c r="AU63" s="33">
        <f>AVERAGE(AU61:AU62)*'Fixed data'!$C$3</f>
        <v>3.7348038583918018E-2</v>
      </c>
      <c r="AV63" s="33">
        <f>AVERAGE(AV61:AV62)*'Fixed data'!$C$3</f>
        <v>3.7390960252663613E-2</v>
      </c>
      <c r="AW63" s="33">
        <f>AVERAGE(AW61:AW62)*'Fixed data'!$C$3</f>
        <v>3.7433881921409215E-2</v>
      </c>
      <c r="AX63" s="33">
        <f>AVERAGE(AX61:AX62)*'Fixed data'!$C$3</f>
        <v>3.7413047590154805E-2</v>
      </c>
      <c r="AY63" s="33">
        <f>AVERAGE(AY61:AY62)*'Fixed data'!$C$3</f>
        <v>3.7328457258900404E-2</v>
      </c>
      <c r="AZ63" s="33">
        <f>AVERAGE(AZ61:AZ62)*'Fixed data'!$C$3</f>
        <v>3.7243866927645995E-2</v>
      </c>
      <c r="BA63" s="33">
        <f>AVERAGE(BA61:BA62)*'Fixed data'!$C$3</f>
        <v>3.724921273592021E-2</v>
      </c>
      <c r="BB63" s="33">
        <f>AVERAGE(BB61:BB62)*'Fixed data'!$C$3</f>
        <v>3.7260019831888723E-2</v>
      </c>
      <c r="BC63" s="33">
        <f>AVERAGE(BC61:BC62)*'Fixed data'!$C$3</f>
        <v>3.7187768876022917E-2</v>
      </c>
      <c r="BD63" s="33">
        <f>AVERAGE(BD61:BD62)*'Fixed data'!$C$3</f>
        <v>3.7118351135679496E-2</v>
      </c>
    </row>
    <row r="64" spans="1:56" ht="15.75" thickBot="1" x14ac:dyDescent="0.35">
      <c r="A64" s="114"/>
      <c r="B64" s="11" t="s">
        <v>95</v>
      </c>
      <c r="C64" s="11" t="s">
        <v>45</v>
      </c>
      <c r="D64" s="11" t="s">
        <v>40</v>
      </c>
      <c r="E64" s="52">
        <f t="shared" ref="E64:BD64" si="8">E29+E60+E63</f>
        <v>0</v>
      </c>
      <c r="F64" s="52">
        <f t="shared" si="8"/>
        <v>0</v>
      </c>
      <c r="G64" s="52">
        <f t="shared" si="8"/>
        <v>4.5942843450505019E-2</v>
      </c>
      <c r="H64" s="52">
        <f t="shared" si="8"/>
        <v>-3.142462721915458E-2</v>
      </c>
      <c r="I64" s="52">
        <f t="shared" si="8"/>
        <v>1.2560786029321481E-3</v>
      </c>
      <c r="J64" s="52">
        <f t="shared" si="8"/>
        <v>1.4297214882400657E-3</v>
      </c>
      <c r="K64" s="52">
        <f t="shared" si="8"/>
        <v>1.6003757754629658E-3</v>
      </c>
      <c r="L64" s="52">
        <f t="shared" si="8"/>
        <v>1.7681206330355515E-3</v>
      </c>
      <c r="M64" s="52">
        <f t="shared" si="8"/>
        <v>1.9340565938639057E-3</v>
      </c>
      <c r="N64" s="52">
        <f t="shared" si="8"/>
        <v>2.0965673292761685E-3</v>
      </c>
      <c r="O64" s="52">
        <f t="shared" si="8"/>
        <v>2.2562444646884302E-3</v>
      </c>
      <c r="P64" s="52">
        <f t="shared" si="8"/>
        <v>2.4130880001006928E-3</v>
      </c>
      <c r="Q64" s="52">
        <f t="shared" si="8"/>
        <v>2.5670979355129548E-3</v>
      </c>
      <c r="R64" s="52">
        <f t="shared" si="8"/>
        <v>2.7182742709252173E-3</v>
      </c>
      <c r="S64" s="52">
        <f t="shared" si="8"/>
        <v>2.8666170063374793E-3</v>
      </c>
      <c r="T64" s="52">
        <f t="shared" si="8"/>
        <v>3.0121261417497417E-3</v>
      </c>
      <c r="U64" s="52">
        <f t="shared" si="8"/>
        <v>3.1548016771620036E-3</v>
      </c>
      <c r="V64" s="52">
        <f t="shared" si="8"/>
        <v>3.2946436125742659E-3</v>
      </c>
      <c r="W64" s="52">
        <f t="shared" si="8"/>
        <v>3.4316519479865282E-3</v>
      </c>
      <c r="X64" s="52">
        <f t="shared" si="8"/>
        <v>3.5658266833987905E-3</v>
      </c>
      <c r="Y64" s="52">
        <f t="shared" si="8"/>
        <v>3.6971678188110523E-3</v>
      </c>
      <c r="Z64" s="52">
        <f t="shared" si="8"/>
        <v>3.8256753542233145E-3</v>
      </c>
      <c r="AA64" s="52">
        <f t="shared" si="8"/>
        <v>3.9513492896355775E-3</v>
      </c>
      <c r="AB64" s="52">
        <f t="shared" si="8"/>
        <v>4.0741896250478396E-3</v>
      </c>
      <c r="AC64" s="52">
        <f t="shared" si="8"/>
        <v>4.1941963604601017E-3</v>
      </c>
      <c r="AD64" s="52">
        <f t="shared" si="8"/>
        <v>4.3113694958723629E-3</v>
      </c>
      <c r="AE64" s="52">
        <f t="shared" si="8"/>
        <v>4.4257090312846258E-3</v>
      </c>
      <c r="AF64" s="52">
        <f t="shared" si="8"/>
        <v>4.5372149666968887E-3</v>
      </c>
      <c r="AG64" s="52">
        <f t="shared" si="8"/>
        <v>4.6458873021091498E-3</v>
      </c>
      <c r="AH64" s="52">
        <f t="shared" si="8"/>
        <v>4.7517260375214126E-3</v>
      </c>
      <c r="AI64" s="52">
        <f t="shared" si="8"/>
        <v>4.8547311729336745E-3</v>
      </c>
      <c r="AJ64" s="52">
        <f t="shared" si="8"/>
        <v>4.8976528416792703E-3</v>
      </c>
      <c r="AK64" s="52">
        <f t="shared" si="8"/>
        <v>0.20013537451042479</v>
      </c>
      <c r="AL64" s="52">
        <f t="shared" si="8"/>
        <v>3.9373096179170466E-2</v>
      </c>
      <c r="AM64" s="52">
        <f t="shared" si="8"/>
        <v>3.9416017847916068E-2</v>
      </c>
      <c r="AN64" s="52">
        <f t="shared" si="8"/>
        <v>3.9458939516661656E-2</v>
      </c>
      <c r="AO64" s="52">
        <f t="shared" si="8"/>
        <v>3.9501861185407258E-2</v>
      </c>
      <c r="AP64" s="52">
        <f t="shared" si="8"/>
        <v>3.954478285415286E-2</v>
      </c>
      <c r="AQ64" s="52">
        <f t="shared" si="8"/>
        <v>3.9587704522898448E-2</v>
      </c>
      <c r="AR64" s="52">
        <f t="shared" si="8"/>
        <v>3.963062619164405E-2</v>
      </c>
      <c r="AS64" s="52">
        <f t="shared" si="8"/>
        <v>3.9673547860389652E-2</v>
      </c>
      <c r="AT64" s="52">
        <f t="shared" si="8"/>
        <v>3.9716469529135254E-2</v>
      </c>
      <c r="AU64" s="52">
        <f t="shared" si="8"/>
        <v>3.9759391197880842E-2</v>
      </c>
      <c r="AV64" s="52">
        <f t="shared" si="8"/>
        <v>3.9802312866626444E-2</v>
      </c>
      <c r="AW64" s="52">
        <f t="shared" si="8"/>
        <v>3.9845234535372046E-2</v>
      </c>
      <c r="AX64" s="52">
        <f t="shared" si="8"/>
        <v>3.9164400204117635E-2</v>
      </c>
      <c r="AY64" s="52">
        <f t="shared" si="8"/>
        <v>3.9079809872863233E-2</v>
      </c>
      <c r="AZ64" s="52">
        <f t="shared" si="8"/>
        <v>3.8995219541608825E-2</v>
      </c>
      <c r="BA64" s="52">
        <f t="shared" si="8"/>
        <v>3.5276501601285953E-2</v>
      </c>
      <c r="BB64" s="52">
        <f t="shared" si="8"/>
        <v>3.8785232168654864E-2</v>
      </c>
      <c r="BC64" s="52">
        <f t="shared" si="8"/>
        <v>3.8654314546122392E-2</v>
      </c>
      <c r="BD64" s="52">
        <f t="shared" si="8"/>
        <v>3.8526246059510313E-2</v>
      </c>
    </row>
    <row r="65" spans="1:56" ht="12.75" customHeight="1" x14ac:dyDescent="0.3">
      <c r="A65" s="179" t="s">
        <v>230</v>
      </c>
      <c r="B65" s="8" t="s">
        <v>36</v>
      </c>
      <c r="D65" s="3"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x14ac:dyDescent="0.3">
      <c r="A66" s="180"/>
      <c r="B66" s="8" t="s">
        <v>202</v>
      </c>
      <c r="D66" s="3"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x14ac:dyDescent="0.3">
      <c r="A67" s="180"/>
      <c r="B67" s="8" t="s">
        <v>298</v>
      </c>
      <c r="C67" s="10"/>
      <c r="D67" s="10"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80"/>
      <c r="B68" s="8" t="s">
        <v>299</v>
      </c>
      <c r="C68" s="8"/>
      <c r="D68" s="8"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80"/>
      <c r="B69" s="3" t="s">
        <v>203</v>
      </c>
      <c r="D69" s="8"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x14ac:dyDescent="0.3">
      <c r="A70" s="180"/>
      <c r="B70" s="8" t="s">
        <v>70</v>
      </c>
      <c r="C70" s="8"/>
      <c r="D70" s="3"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x14ac:dyDescent="0.3">
      <c r="A71" s="180"/>
      <c r="B71" s="8" t="s">
        <v>71</v>
      </c>
      <c r="C71" s="8"/>
      <c r="D71" s="3"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x14ac:dyDescent="0.3">
      <c r="A72" s="180"/>
      <c r="B72" s="3" t="s">
        <v>84</v>
      </c>
      <c r="D72" s="8"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x14ac:dyDescent="0.3">
      <c r="A73" s="180"/>
      <c r="B73" s="8" t="s">
        <v>37</v>
      </c>
      <c r="C73" s="8"/>
      <c r="D73" s="8"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x14ac:dyDescent="0.3">
      <c r="A74" s="180"/>
      <c r="B74" s="8" t="s">
        <v>38</v>
      </c>
      <c r="C74" s="8"/>
      <c r="D74" s="8"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x14ac:dyDescent="0.3">
      <c r="A75" s="180"/>
      <c r="B75" s="8" t="s">
        <v>211</v>
      </c>
      <c r="C75" s="8"/>
      <c r="D75" s="8"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x14ac:dyDescent="0.35">
      <c r="A76" s="181"/>
      <c r="B76" s="12" t="s">
        <v>101</v>
      </c>
      <c r="C76" s="12"/>
      <c r="D76" s="12"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x14ac:dyDescent="0.3">
      <c r="A77" s="74"/>
      <c r="B77" s="13" t="s">
        <v>16</v>
      </c>
      <c r="C77" s="13"/>
      <c r="D77" s="13" t="s">
        <v>40</v>
      </c>
      <c r="E77" s="53">
        <f>IF('Fixed data'!$G$19=FALSE,E64+E76,E64)</f>
        <v>0</v>
      </c>
      <c r="F77" s="53">
        <f>IF('Fixed data'!$G$19=FALSE,F64+F76,F64)</f>
        <v>0</v>
      </c>
      <c r="G77" s="53">
        <f>IF('Fixed data'!$G$19=FALSE,G64+G76,G64)</f>
        <v>4.5942843450505019E-2</v>
      </c>
      <c r="H77" s="53">
        <f>IF('Fixed data'!$G$19=FALSE,H64+H76,H64)</f>
        <v>-3.142462721915458E-2</v>
      </c>
      <c r="I77" s="53">
        <f>IF('Fixed data'!$G$19=FALSE,I64+I76,I64)</f>
        <v>1.2560786029321481E-3</v>
      </c>
      <c r="J77" s="53">
        <f>IF('Fixed data'!$G$19=FALSE,J64+J76,J64)</f>
        <v>1.4297214882400657E-3</v>
      </c>
      <c r="K77" s="53">
        <f>IF('Fixed data'!$G$19=FALSE,K64+K76,K64)</f>
        <v>1.6003757754629658E-3</v>
      </c>
      <c r="L77" s="53">
        <f>IF('Fixed data'!$G$19=FALSE,L64+L76,L64)</f>
        <v>1.7681206330355515E-3</v>
      </c>
      <c r="M77" s="53">
        <f>IF('Fixed data'!$G$19=FALSE,M64+M76,M64)</f>
        <v>1.9340565938639057E-3</v>
      </c>
      <c r="N77" s="53">
        <f>IF('Fixed data'!$G$19=FALSE,N64+N76,N64)</f>
        <v>2.0965673292761685E-3</v>
      </c>
      <c r="O77" s="53">
        <f>IF('Fixed data'!$G$19=FALSE,O64+O76,O64)</f>
        <v>2.2562444646884302E-3</v>
      </c>
      <c r="P77" s="53">
        <f>IF('Fixed data'!$G$19=FALSE,P64+P76,P64)</f>
        <v>2.4130880001006928E-3</v>
      </c>
      <c r="Q77" s="53">
        <f>IF('Fixed data'!$G$19=FALSE,Q64+Q76,Q64)</f>
        <v>2.5670979355129548E-3</v>
      </c>
      <c r="R77" s="53">
        <f>IF('Fixed data'!$G$19=FALSE,R64+R76,R64)</f>
        <v>2.7182742709252173E-3</v>
      </c>
      <c r="S77" s="53">
        <f>IF('Fixed data'!$G$19=FALSE,S64+S76,S64)</f>
        <v>2.8666170063374793E-3</v>
      </c>
      <c r="T77" s="53">
        <f>IF('Fixed data'!$G$19=FALSE,T64+T76,T64)</f>
        <v>3.0121261417497417E-3</v>
      </c>
      <c r="U77" s="53">
        <f>IF('Fixed data'!$G$19=FALSE,U64+U76,U64)</f>
        <v>3.1548016771620036E-3</v>
      </c>
      <c r="V77" s="53">
        <f>IF('Fixed data'!$G$19=FALSE,V64+V76,V64)</f>
        <v>3.2946436125742659E-3</v>
      </c>
      <c r="W77" s="53">
        <f>IF('Fixed data'!$G$19=FALSE,W64+W76,W64)</f>
        <v>3.4316519479865282E-3</v>
      </c>
      <c r="X77" s="53">
        <f>IF('Fixed data'!$G$19=FALSE,X64+X76,X64)</f>
        <v>3.5658266833987905E-3</v>
      </c>
      <c r="Y77" s="53">
        <f>IF('Fixed data'!$G$19=FALSE,Y64+Y76,Y64)</f>
        <v>3.6971678188110523E-3</v>
      </c>
      <c r="Z77" s="53">
        <f>IF('Fixed data'!$G$19=FALSE,Z64+Z76,Z64)</f>
        <v>3.8256753542233145E-3</v>
      </c>
      <c r="AA77" s="53">
        <f>IF('Fixed data'!$G$19=FALSE,AA64+AA76,AA64)</f>
        <v>3.9513492896355775E-3</v>
      </c>
      <c r="AB77" s="53">
        <f>IF('Fixed data'!$G$19=FALSE,AB64+AB76,AB64)</f>
        <v>4.0741896250478396E-3</v>
      </c>
      <c r="AC77" s="53">
        <f>IF('Fixed data'!$G$19=FALSE,AC64+AC76,AC64)</f>
        <v>4.1941963604601017E-3</v>
      </c>
      <c r="AD77" s="53">
        <f>IF('Fixed data'!$G$19=FALSE,AD64+AD76,AD64)</f>
        <v>4.3113694958723629E-3</v>
      </c>
      <c r="AE77" s="53">
        <f>IF('Fixed data'!$G$19=FALSE,AE64+AE76,AE64)</f>
        <v>4.4257090312846258E-3</v>
      </c>
      <c r="AF77" s="53">
        <f>IF('Fixed data'!$G$19=FALSE,AF64+AF76,AF64)</f>
        <v>4.5372149666968887E-3</v>
      </c>
      <c r="AG77" s="53">
        <f>IF('Fixed data'!$G$19=FALSE,AG64+AG76,AG64)</f>
        <v>4.6458873021091498E-3</v>
      </c>
      <c r="AH77" s="53">
        <f>IF('Fixed data'!$G$19=FALSE,AH64+AH76,AH64)</f>
        <v>4.7517260375214126E-3</v>
      </c>
      <c r="AI77" s="53">
        <f>IF('Fixed data'!$G$19=FALSE,AI64+AI76,AI64)</f>
        <v>4.8547311729336745E-3</v>
      </c>
      <c r="AJ77" s="53">
        <f>IF('Fixed data'!$G$19=FALSE,AJ64+AJ76,AJ64)</f>
        <v>4.8976528416792703E-3</v>
      </c>
      <c r="AK77" s="53">
        <f>IF('Fixed data'!$G$19=FALSE,AK64+AK76,AK64)</f>
        <v>0.20013537451042479</v>
      </c>
      <c r="AL77" s="53">
        <f>IF('Fixed data'!$G$19=FALSE,AL64+AL76,AL64)</f>
        <v>3.9373096179170466E-2</v>
      </c>
      <c r="AM77" s="53">
        <f>IF('Fixed data'!$G$19=FALSE,AM64+AM76,AM64)</f>
        <v>3.9416017847916068E-2</v>
      </c>
      <c r="AN77" s="53">
        <f>IF('Fixed data'!$G$19=FALSE,AN64+AN76,AN64)</f>
        <v>3.9458939516661656E-2</v>
      </c>
      <c r="AO77" s="53">
        <f>IF('Fixed data'!$G$19=FALSE,AO64+AO76,AO64)</f>
        <v>3.9501861185407258E-2</v>
      </c>
      <c r="AP77" s="53">
        <f>IF('Fixed data'!$G$19=FALSE,AP64+AP76,AP64)</f>
        <v>3.954478285415286E-2</v>
      </c>
      <c r="AQ77" s="53">
        <f>IF('Fixed data'!$G$19=FALSE,AQ64+AQ76,AQ64)</f>
        <v>3.9587704522898448E-2</v>
      </c>
      <c r="AR77" s="53">
        <f>IF('Fixed data'!$G$19=FALSE,AR64+AR76,AR64)</f>
        <v>3.963062619164405E-2</v>
      </c>
      <c r="AS77" s="53">
        <f>IF('Fixed data'!$G$19=FALSE,AS64+AS76,AS64)</f>
        <v>3.9673547860389652E-2</v>
      </c>
      <c r="AT77" s="53">
        <f>IF('Fixed data'!$G$19=FALSE,AT64+AT76,AT64)</f>
        <v>3.9716469529135254E-2</v>
      </c>
      <c r="AU77" s="53">
        <f>IF('Fixed data'!$G$19=FALSE,AU64+AU76,AU64)</f>
        <v>3.9759391197880842E-2</v>
      </c>
      <c r="AV77" s="53">
        <f>IF('Fixed data'!$G$19=FALSE,AV64+AV76,AV64)</f>
        <v>3.9802312866626444E-2</v>
      </c>
      <c r="AW77" s="53">
        <f>IF('Fixed data'!$G$19=FALSE,AW64+AW76,AW64)</f>
        <v>3.9845234535372046E-2</v>
      </c>
      <c r="AX77" s="53">
        <f>IF('Fixed data'!$G$19=FALSE,AX64+AX76,AX64)</f>
        <v>3.9164400204117635E-2</v>
      </c>
      <c r="AY77" s="53">
        <f>IF('Fixed data'!$G$19=FALSE,AY64+AY76,AY64)</f>
        <v>3.9079809872863233E-2</v>
      </c>
      <c r="AZ77" s="53">
        <f>IF('Fixed data'!$G$19=FALSE,AZ64+AZ76,AZ64)</f>
        <v>3.8995219541608825E-2</v>
      </c>
      <c r="BA77" s="53">
        <f>IF('Fixed data'!$G$19=FALSE,BA64+BA76,BA64)</f>
        <v>3.5276501601285953E-2</v>
      </c>
      <c r="BB77" s="53">
        <f>IF('Fixed data'!$G$19=FALSE,BB64+BB76,BB64)</f>
        <v>3.8785232168654864E-2</v>
      </c>
      <c r="BC77" s="53">
        <f>IF('Fixed data'!$G$19=FALSE,BC64+BC76,BC64)</f>
        <v>3.8654314546122392E-2</v>
      </c>
      <c r="BD77" s="53">
        <f>IF('Fixed data'!$G$19=FALSE,BD64+BD76,BD64)</f>
        <v>3.8526246059510313E-2</v>
      </c>
    </row>
    <row r="78" spans="1:56" ht="15.75" outlineLevel="1" x14ac:dyDescent="0.3">
      <c r="A78" s="74"/>
      <c r="B78" s="3" t="s">
        <v>64</v>
      </c>
      <c r="C78" s="18" t="s">
        <v>65</v>
      </c>
      <c r="D78" s="8"/>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x14ac:dyDescent="0.3">
      <c r="A79" s="74"/>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x14ac:dyDescent="0.3">
      <c r="A80" s="74"/>
      <c r="B80" s="10" t="s">
        <v>17</v>
      </c>
      <c r="C80" s="13"/>
      <c r="D80" s="8" t="s">
        <v>40</v>
      </c>
      <c r="E80" s="54">
        <f>IF('Fixed data'!$G$19=TRUE,(E77-SUM(E70:E71))*E78+SUM(E70:E71)*E79,E77*E78)</f>
        <v>0</v>
      </c>
      <c r="F80" s="54">
        <f t="shared" ref="F80:BD80" si="10">F77*F78</f>
        <v>0</v>
      </c>
      <c r="G80" s="54">
        <f t="shared" si="10"/>
        <v>4.1437812527830881E-2</v>
      </c>
      <c r="H80" s="54">
        <f t="shared" si="10"/>
        <v>-2.7384747148457261E-2</v>
      </c>
      <c r="I80" s="54">
        <f t="shared" si="10"/>
        <v>1.0575844791340114E-3</v>
      </c>
      <c r="J80" s="54">
        <f t="shared" si="10"/>
        <v>1.1630793518639328E-3</v>
      </c>
      <c r="K80" s="54">
        <f t="shared" si="10"/>
        <v>1.2578808932112485E-3</v>
      </c>
      <c r="L80" s="54">
        <f t="shared" si="10"/>
        <v>1.3427312415115902E-3</v>
      </c>
      <c r="M80" s="54">
        <f t="shared" si="10"/>
        <v>1.4190772248854973E-3</v>
      </c>
      <c r="N80" s="54">
        <f t="shared" si="10"/>
        <v>1.4862960239331268E-3</v>
      </c>
      <c r="O80" s="54">
        <f t="shared" si="10"/>
        <v>1.545404975213683E-3</v>
      </c>
      <c r="P80" s="54">
        <f t="shared" si="10"/>
        <v>1.5969413357685544E-3</v>
      </c>
      <c r="Q80" s="54">
        <f t="shared" si="10"/>
        <v>1.6414130809613307E-3</v>
      </c>
      <c r="R80" s="54">
        <f t="shared" si="10"/>
        <v>1.6793003455551989E-3</v>
      </c>
      <c r="S80" s="54">
        <f t="shared" si="10"/>
        <v>1.7110567982731644E-3</v>
      </c>
      <c r="T80" s="54">
        <f t="shared" si="10"/>
        <v>1.73711095277773E-3</v>
      </c>
      <c r="U80" s="54">
        <f t="shared" si="10"/>
        <v>1.7578674178812116E-3</v>
      </c>
      <c r="V80" s="54">
        <f t="shared" si="10"/>
        <v>1.7737080896776526E-3</v>
      </c>
      <c r="W80" s="54">
        <f t="shared" si="10"/>
        <v>1.7849932881720679E-3</v>
      </c>
      <c r="X80" s="54">
        <f t="shared" si="10"/>
        <v>1.7920628408723638E-3</v>
      </c>
      <c r="Y80" s="54">
        <f t="shared" si="10"/>
        <v>1.7952371157034662E-3</v>
      </c>
      <c r="Z80" s="54">
        <f t="shared" si="10"/>
        <v>1.7948180055018183E-3</v>
      </c>
      <c r="AA80" s="54">
        <f t="shared" si="10"/>
        <v>1.7910898662512841E-3</v>
      </c>
      <c r="AB80" s="54">
        <f t="shared" si="10"/>
        <v>1.7843204111284085E-3</v>
      </c>
      <c r="AC80" s="54">
        <f t="shared" si="10"/>
        <v>1.7747615623358369E-3</v>
      </c>
      <c r="AD80" s="54">
        <f t="shared" si="10"/>
        <v>1.762650262617256E-3</v>
      </c>
      <c r="AE80" s="54">
        <f t="shared" si="10"/>
        <v>1.748209248265386E-3</v>
      </c>
      <c r="AF80" s="54">
        <f t="shared" si="10"/>
        <v>1.7316477853561449E-3</v>
      </c>
      <c r="AG80" s="54">
        <f t="shared" si="10"/>
        <v>1.7131623708670168E-3</v>
      </c>
      <c r="AH80" s="54">
        <f t="shared" si="10"/>
        <v>1.692937400265705E-3</v>
      </c>
      <c r="AI80" s="54">
        <f t="shared" si="10"/>
        <v>1.9418300623862156E-3</v>
      </c>
      <c r="AJ80" s="54">
        <f t="shared" si="10"/>
        <v>1.9019399787702097E-3</v>
      </c>
      <c r="AK80" s="54">
        <f t="shared" si="10"/>
        <v>7.5456289090552658E-2</v>
      </c>
      <c r="AL80" s="54">
        <f t="shared" si="10"/>
        <v>1.4412321043461738E-2</v>
      </c>
      <c r="AM80" s="54">
        <f t="shared" si="10"/>
        <v>1.4007798350868452E-2</v>
      </c>
      <c r="AN80" s="54">
        <f t="shared" si="10"/>
        <v>1.3614613591598898E-2</v>
      </c>
      <c r="AO80" s="54">
        <f t="shared" si="10"/>
        <v>1.3232449474809393E-2</v>
      </c>
      <c r="AP80" s="54">
        <f t="shared" si="10"/>
        <v>1.2860997574237394E-2</v>
      </c>
      <c r="AQ80" s="54">
        <f t="shared" si="10"/>
        <v>1.2499958080987491E-2</v>
      </c>
      <c r="AR80" s="54">
        <f t="shared" si="10"/>
        <v>1.2149039563198084E-2</v>
      </c>
      <c r="AS80" s="54">
        <f t="shared" si="10"/>
        <v>1.1807958732397549E-2</v>
      </c>
      <c r="AT80" s="54">
        <f t="shared" si="10"/>
        <v>1.1476440216364282E-2</v>
      </c>
      <c r="AU80" s="54">
        <f t="shared" si="10"/>
        <v>1.1154216338309802E-2</v>
      </c>
      <c r="AV80" s="54">
        <f t="shared" si="10"/>
        <v>1.0841026902209363E-2</v>
      </c>
      <c r="AW80" s="54">
        <f t="shared" si="10"/>
        <v>1.0536618984109233E-2</v>
      </c>
      <c r="AX80" s="54">
        <f t="shared" si="10"/>
        <v>1.0054932126738508E-2</v>
      </c>
      <c r="AY80" s="54">
        <f t="shared" si="10"/>
        <v>9.7409851444622136E-3</v>
      </c>
      <c r="AZ80" s="54">
        <f t="shared" si="10"/>
        <v>9.4367963718103975E-3</v>
      </c>
      <c r="BA80" s="54">
        <f t="shared" si="10"/>
        <v>8.2882243584319563E-3</v>
      </c>
      <c r="BB80" s="54">
        <f t="shared" si="10"/>
        <v>8.8471860489594874E-3</v>
      </c>
      <c r="BC80" s="54">
        <f t="shared" si="10"/>
        <v>8.5605075848452315E-3</v>
      </c>
      <c r="BD80" s="54">
        <f t="shared" si="10"/>
        <v>8.2836360485403094E-3</v>
      </c>
    </row>
    <row r="81" spans="1:56" x14ac:dyDescent="0.3">
      <c r="A81" s="74"/>
      <c r="B81" s="14" t="s">
        <v>18</v>
      </c>
      <c r="C81" s="14"/>
      <c r="D81" s="13" t="s">
        <v>40</v>
      </c>
      <c r="E81" s="55">
        <f>+E80</f>
        <v>0</v>
      </c>
      <c r="F81" s="55">
        <f t="shared" ref="F81:BD81" si="11">+E81+F80</f>
        <v>0</v>
      </c>
      <c r="G81" s="55">
        <f t="shared" si="11"/>
        <v>4.1437812527830881E-2</v>
      </c>
      <c r="H81" s="55">
        <f t="shared" si="11"/>
        <v>1.4053065379373619E-2</v>
      </c>
      <c r="I81" s="55">
        <f t="shared" si="11"/>
        <v>1.511064985850763E-2</v>
      </c>
      <c r="J81" s="55">
        <f t="shared" si="11"/>
        <v>1.6273729210371561E-2</v>
      </c>
      <c r="K81" s="55">
        <f t="shared" si="11"/>
        <v>1.7531610103582809E-2</v>
      </c>
      <c r="L81" s="55">
        <f t="shared" si="11"/>
        <v>1.88743413450944E-2</v>
      </c>
      <c r="M81" s="55">
        <f t="shared" si="11"/>
        <v>2.0293418569979897E-2</v>
      </c>
      <c r="N81" s="55">
        <f t="shared" si="11"/>
        <v>2.1779714593913025E-2</v>
      </c>
      <c r="O81" s="55">
        <f t="shared" si="11"/>
        <v>2.3325119569126709E-2</v>
      </c>
      <c r="P81" s="55">
        <f t="shared" si="11"/>
        <v>2.4922060904895262E-2</v>
      </c>
      <c r="Q81" s="55">
        <f t="shared" si="11"/>
        <v>2.6563473985856591E-2</v>
      </c>
      <c r="R81" s="55">
        <f t="shared" si="11"/>
        <v>2.8242774331411792E-2</v>
      </c>
      <c r="S81" s="55">
        <f t="shared" si="11"/>
        <v>2.9953831129684957E-2</v>
      </c>
      <c r="T81" s="55">
        <f t="shared" si="11"/>
        <v>3.1690942082462689E-2</v>
      </c>
      <c r="U81" s="55">
        <f t="shared" si="11"/>
        <v>3.3448809500343901E-2</v>
      </c>
      <c r="V81" s="55">
        <f t="shared" si="11"/>
        <v>3.5222517590021554E-2</v>
      </c>
      <c r="W81" s="55">
        <f t="shared" si="11"/>
        <v>3.7007510878193622E-2</v>
      </c>
      <c r="X81" s="55">
        <f t="shared" si="11"/>
        <v>3.8799573719065984E-2</v>
      </c>
      <c r="Y81" s="55">
        <f t="shared" si="11"/>
        <v>4.059481083476945E-2</v>
      </c>
      <c r="Z81" s="55">
        <f t="shared" si="11"/>
        <v>4.2389628840271268E-2</v>
      </c>
      <c r="AA81" s="55">
        <f t="shared" si="11"/>
        <v>4.418071870652255E-2</v>
      </c>
      <c r="AB81" s="55">
        <f t="shared" si="11"/>
        <v>4.5965039117650958E-2</v>
      </c>
      <c r="AC81" s="55">
        <f t="shared" si="11"/>
        <v>4.7739800679986795E-2</v>
      </c>
      <c r="AD81" s="55">
        <f t="shared" si="11"/>
        <v>4.9502450942604054E-2</v>
      </c>
      <c r="AE81" s="55">
        <f t="shared" si="11"/>
        <v>5.1250660190869442E-2</v>
      </c>
      <c r="AF81" s="55">
        <f t="shared" si="11"/>
        <v>5.2982307976225586E-2</v>
      </c>
      <c r="AG81" s="55">
        <f t="shared" si="11"/>
        <v>5.4695470347092601E-2</v>
      </c>
      <c r="AH81" s="55">
        <f t="shared" si="11"/>
        <v>5.6388407747358309E-2</v>
      </c>
      <c r="AI81" s="55">
        <f t="shared" si="11"/>
        <v>5.8330237809744521E-2</v>
      </c>
      <c r="AJ81" s="55">
        <f t="shared" si="11"/>
        <v>6.0232177788514731E-2</v>
      </c>
      <c r="AK81" s="55">
        <f t="shared" si="11"/>
        <v>0.13568846687906738</v>
      </c>
      <c r="AL81" s="55">
        <f t="shared" si="11"/>
        <v>0.15010078792252912</v>
      </c>
      <c r="AM81" s="55">
        <f t="shared" si="11"/>
        <v>0.16410858627339758</v>
      </c>
      <c r="AN81" s="55">
        <f t="shared" si="11"/>
        <v>0.17772319986499649</v>
      </c>
      <c r="AO81" s="55">
        <f t="shared" si="11"/>
        <v>0.19095564933980588</v>
      </c>
      <c r="AP81" s="55">
        <f t="shared" si="11"/>
        <v>0.20381664691404328</v>
      </c>
      <c r="AQ81" s="55">
        <f t="shared" si="11"/>
        <v>0.21631660499503078</v>
      </c>
      <c r="AR81" s="55">
        <f t="shared" si="11"/>
        <v>0.22846564455822885</v>
      </c>
      <c r="AS81" s="55">
        <f t="shared" si="11"/>
        <v>0.24027360329062639</v>
      </c>
      <c r="AT81" s="55">
        <f t="shared" si="11"/>
        <v>0.25175004350699065</v>
      </c>
      <c r="AU81" s="55">
        <f t="shared" si="11"/>
        <v>0.26290425984530047</v>
      </c>
      <c r="AV81" s="55">
        <f t="shared" si="11"/>
        <v>0.27374528674750981</v>
      </c>
      <c r="AW81" s="55">
        <f t="shared" si="11"/>
        <v>0.28428190573161904</v>
      </c>
      <c r="AX81" s="55">
        <f t="shared" si="11"/>
        <v>0.29433683785835757</v>
      </c>
      <c r="AY81" s="55">
        <f t="shared" si="11"/>
        <v>0.30407782300281977</v>
      </c>
      <c r="AZ81" s="55">
        <f t="shared" si="11"/>
        <v>0.31351461937463015</v>
      </c>
      <c r="BA81" s="55">
        <f t="shared" si="11"/>
        <v>0.32180284373306212</v>
      </c>
      <c r="BB81" s="55">
        <f t="shared" si="11"/>
        <v>0.33065002978202163</v>
      </c>
      <c r="BC81" s="55">
        <f t="shared" si="11"/>
        <v>0.33921053736686685</v>
      </c>
      <c r="BD81" s="55">
        <f t="shared" si="11"/>
        <v>0.34749417341540717</v>
      </c>
    </row>
    <row r="82" spans="1:56" x14ac:dyDescent="0.3">
      <c r="A82" s="74"/>
      <c r="B82" s="13"/>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2" t="s">
        <v>300</v>
      </c>
      <c r="B86" s="3" t="s">
        <v>212</v>
      </c>
      <c r="D86" s="3"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x14ac:dyDescent="0.3">
      <c r="A87" s="182"/>
      <c r="B87" s="3" t="s">
        <v>213</v>
      </c>
      <c r="D87" s="3"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x14ac:dyDescent="0.3">
      <c r="A88" s="182"/>
      <c r="B88" s="3" t="s">
        <v>214</v>
      </c>
      <c r="D88" s="3"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x14ac:dyDescent="0.3">
      <c r="A89" s="182"/>
      <c r="B89" s="3" t="s">
        <v>215</v>
      </c>
      <c r="D89" s="3"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x14ac:dyDescent="0.3">
      <c r="A90" s="182"/>
      <c r="B90" s="3" t="s">
        <v>332</v>
      </c>
      <c r="D90" s="3"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x14ac:dyDescent="0.3">
      <c r="A91" s="182"/>
      <c r="B91" s="3" t="s">
        <v>333</v>
      </c>
      <c r="D91" s="3"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x14ac:dyDescent="0.3">
      <c r="A92" s="182"/>
      <c r="B92" s="3" t="s">
        <v>334</v>
      </c>
      <c r="D92" s="3"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x14ac:dyDescent="0.3">
      <c r="A93" s="182"/>
      <c r="B93" s="3" t="s">
        <v>216</v>
      </c>
      <c r="D93" s="3"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5"/>
    </row>
    <row r="95" spans="1:56" ht="16.5" x14ac:dyDescent="0.3">
      <c r="A95" s="85"/>
      <c r="C95" s="35"/>
    </row>
    <row r="96" spans="1:56" ht="16.5" x14ac:dyDescent="0.3">
      <c r="A96" s="85">
        <v>1</v>
      </c>
      <c r="B96" s="3" t="s">
        <v>335</v>
      </c>
    </row>
    <row r="97" spans="1:3" x14ac:dyDescent="0.3">
      <c r="B97" s="69" t="s">
        <v>155</v>
      </c>
    </row>
    <row r="98" spans="1:3" x14ac:dyDescent="0.3">
      <c r="B98" s="3" t="s">
        <v>319</v>
      </c>
    </row>
    <row r="99" spans="1:3" x14ac:dyDescent="0.3">
      <c r="B99" s="3" t="s">
        <v>337</v>
      </c>
    </row>
    <row r="100" spans="1:3" ht="16.5" x14ac:dyDescent="0.3">
      <c r="A100" s="85">
        <v>2</v>
      </c>
      <c r="B100" s="69" t="s">
        <v>154</v>
      </c>
    </row>
    <row r="105" spans="1:3" x14ac:dyDescent="0.3">
      <c r="C105" s="35"/>
    </row>
    <row r="170" spans="2:2" x14ac:dyDescent="0.3">
      <c r="B170" s="3" t="s">
        <v>198</v>
      </c>
    </row>
    <row r="171" spans="2:2" x14ac:dyDescent="0.3">
      <c r="B171" s="3" t="s">
        <v>197</v>
      </c>
    </row>
    <row r="172" spans="2:2" x14ac:dyDescent="0.3">
      <c r="B172" s="3" t="s">
        <v>320</v>
      </c>
    </row>
    <row r="173" spans="2:2" x14ac:dyDescent="0.3">
      <c r="B173" s="3" t="s">
        <v>158</v>
      </c>
    </row>
    <row r="174" spans="2:2" x14ac:dyDescent="0.3">
      <c r="B174" s="3" t="s">
        <v>159</v>
      </c>
    </row>
    <row r="175" spans="2:2" x14ac:dyDescent="0.3">
      <c r="B175" s="3" t="s">
        <v>160</v>
      </c>
    </row>
    <row r="176" spans="2:2" x14ac:dyDescent="0.3">
      <c r="B176" s="3" t="s">
        <v>161</v>
      </c>
    </row>
    <row r="177" spans="2:2" x14ac:dyDescent="0.3">
      <c r="B177" s="3" t="s">
        <v>162</v>
      </c>
    </row>
    <row r="178" spans="2:2" x14ac:dyDescent="0.3">
      <c r="B178" s="3" t="s">
        <v>163</v>
      </c>
    </row>
    <row r="179" spans="2:2" x14ac:dyDescent="0.3">
      <c r="B179" s="3" t="s">
        <v>164</v>
      </c>
    </row>
    <row r="180" spans="2:2" x14ac:dyDescent="0.3">
      <c r="B180" s="3" t="s">
        <v>165</v>
      </c>
    </row>
    <row r="181" spans="2:2" x14ac:dyDescent="0.3">
      <c r="B181" s="3" t="s">
        <v>166</v>
      </c>
    </row>
    <row r="182" spans="2:2" x14ac:dyDescent="0.3">
      <c r="B182" s="3" t="s">
        <v>199</v>
      </c>
    </row>
    <row r="183" spans="2:2" x14ac:dyDescent="0.3">
      <c r="B183" s="3" t="s">
        <v>167</v>
      </c>
    </row>
    <row r="184" spans="2:2" x14ac:dyDescent="0.3">
      <c r="B184" s="3" t="s">
        <v>168</v>
      </c>
    </row>
    <row r="185" spans="2:2" x14ac:dyDescent="0.3">
      <c r="B185" s="3" t="s">
        <v>169</v>
      </c>
    </row>
    <row r="186" spans="2:2" x14ac:dyDescent="0.3">
      <c r="B186" s="3" t="s">
        <v>170</v>
      </c>
    </row>
    <row r="187" spans="2:2" x14ac:dyDescent="0.3">
      <c r="B187" s="3" t="s">
        <v>171</v>
      </c>
    </row>
    <row r="188" spans="2:2" x14ac:dyDescent="0.3">
      <c r="B188" s="3" t="s">
        <v>172</v>
      </c>
    </row>
    <row r="189" spans="2:2" x14ac:dyDescent="0.3">
      <c r="B189" s="3" t="s">
        <v>173</v>
      </c>
    </row>
    <row r="190" spans="2:2" x14ac:dyDescent="0.3">
      <c r="B190" s="3" t="s">
        <v>174</v>
      </c>
    </row>
    <row r="191" spans="2:2" x14ac:dyDescent="0.3">
      <c r="B191" s="3" t="s">
        <v>175</v>
      </c>
    </row>
    <row r="192" spans="2:2" x14ac:dyDescent="0.3">
      <c r="B192" s="3" t="s">
        <v>200</v>
      </c>
    </row>
    <row r="193" spans="2:2" x14ac:dyDescent="0.3">
      <c r="B193" s="3" t="s">
        <v>201</v>
      </c>
    </row>
    <row r="194" spans="2:2" x14ac:dyDescent="0.3">
      <c r="B194" s="3" t="s">
        <v>176</v>
      </c>
    </row>
    <row r="195" spans="2:2" x14ac:dyDescent="0.3">
      <c r="B195" s="3" t="s">
        <v>177</v>
      </c>
    </row>
    <row r="196" spans="2:2" x14ac:dyDescent="0.3">
      <c r="B196" s="3" t="s">
        <v>178</v>
      </c>
    </row>
    <row r="197" spans="2:2" x14ac:dyDescent="0.3">
      <c r="B197" s="3" t="s">
        <v>179</v>
      </c>
    </row>
    <row r="198" spans="2:2" x14ac:dyDescent="0.3">
      <c r="B198" s="3" t="s">
        <v>180</v>
      </c>
    </row>
    <row r="199" spans="2:2" x14ac:dyDescent="0.3">
      <c r="B199" s="3" t="s">
        <v>181</v>
      </c>
    </row>
    <row r="200" spans="2:2" x14ac:dyDescent="0.3">
      <c r="B200" s="3" t="s">
        <v>182</v>
      </c>
    </row>
    <row r="201" spans="2:2" x14ac:dyDescent="0.3">
      <c r="B201" s="3" t="s">
        <v>183</v>
      </c>
    </row>
    <row r="202" spans="2:2" x14ac:dyDescent="0.3">
      <c r="B202" s="3" t="s">
        <v>184</v>
      </c>
    </row>
    <row r="203" spans="2:2" x14ac:dyDescent="0.3">
      <c r="B203" s="3" t="s">
        <v>185</v>
      </c>
    </row>
    <row r="204" spans="2:2" x14ac:dyDescent="0.3">
      <c r="B204" s="3" t="s">
        <v>186</v>
      </c>
    </row>
    <row r="205" spans="2:2" x14ac:dyDescent="0.3">
      <c r="B205" s="3" t="s">
        <v>187</v>
      </c>
    </row>
    <row r="206" spans="2:2" x14ac:dyDescent="0.3">
      <c r="B206" s="3" t="s">
        <v>188</v>
      </c>
    </row>
    <row r="207" spans="2:2" x14ac:dyDescent="0.3">
      <c r="B207" s="3" t="s">
        <v>189</v>
      </c>
    </row>
    <row r="208" spans="2:2" x14ac:dyDescent="0.3">
      <c r="B208" s="3" t="s">
        <v>190</v>
      </c>
    </row>
    <row r="209" spans="2:2" x14ac:dyDescent="0.3">
      <c r="B209" s="3" t="s">
        <v>191</v>
      </c>
    </row>
    <row r="210" spans="2:2" x14ac:dyDescent="0.3">
      <c r="B210" s="3" t="s">
        <v>192</v>
      </c>
    </row>
    <row r="211" spans="2:2" x14ac:dyDescent="0.3">
      <c r="B211" s="3" t="s">
        <v>193</v>
      </c>
    </row>
    <row r="212" spans="2:2" x14ac:dyDescent="0.3">
      <c r="B212" s="3" t="s">
        <v>194</v>
      </c>
    </row>
    <row r="213" spans="2:2" x14ac:dyDescent="0.3">
      <c r="B213" s="3" t="s">
        <v>195</v>
      </c>
    </row>
    <row r="214" spans="2:2" x14ac:dyDescent="0.3">
      <c r="B214" s="3"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elements/1.1/"/>
    <ds:schemaRef ds:uri="http://www.w3.org/XML/1998/namespace"/>
    <ds:schemaRef ds:uri="http://schemas.microsoft.com/office/2006/metadata/properties"/>
    <ds:schemaRef ds:uri="http://purl.org/dc/dcmitype/"/>
    <ds:schemaRef ds:uri="http://schemas.microsoft.com/office/2006/documentManagement/types"/>
    <ds:schemaRef ds:uri="http://purl.org/dc/terms/"/>
    <ds:schemaRef ds:uri="http://schemas.microsoft.com/sharepoint/v3/fields"/>
    <ds:schemaRef ds:uri="http://schemas.openxmlformats.org/package/2006/metadata/core-properties"/>
    <ds:schemaRef ds:uri="efb98dbe-6680-48eb-ac67-85b3a61e7855"/>
    <ds:schemaRef ds:uri="eecedeb9-13b3-4e62-b003-046c92e1668a"/>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Sheet1</vt:lpstr>
      <vt:lpstr>'Baseline scenario'!Print_Area</vt:lpstr>
      <vt:lpstr>'Option 1'!Print_Area</vt:lpstr>
      <vt:lpstr>'Option 1 (i)'!Print_Area</vt:lpstr>
      <vt:lpstr>'Option 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2013-05-02T08:19:22Z</cp:lastPrinted>
  <dcterms:created xsi:type="dcterms:W3CDTF">2012-02-15T20:11:21Z</dcterms:created>
  <dcterms:modified xsi:type="dcterms:W3CDTF">2013-06-26T12:28:36Z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